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nhiimpl1-my.sharepoint.com/personal/dcinvit_nhit_co_in/Documents/# OFFICIAL/# InvIT/# Open Procurement Bidding/RFP - Flexible Pavement AP TN KAR NSPPL 17022026/"/>
    </mc:Choice>
  </mc:AlternateContent>
  <xr:revisionPtr revIDLastSave="12" documentId="8_{40372AE9-99C4-4079-B367-04DA64F0E39F}" xr6:coauthVersionLast="47" xr6:coauthVersionMax="47" xr10:uidLastSave="{C54A2B77-A13F-4CE4-8D88-7676D13815E5}"/>
  <bookViews>
    <workbookView xWindow="-118" yWindow="-118" windowWidth="25370" windowHeight="13667" tabRatio="743" xr2:uid="{3AABF4BC-2626-4906-972B-C091535B156E}"/>
  </bookViews>
  <sheets>
    <sheet name="Abstract- F" sheetId="21" r:id="rId1"/>
    <sheet name="Measurement" sheetId="18" r:id="rId2"/>
    <sheet name="TCS" sheetId="19" r:id="rId3"/>
    <sheet name="Sheet1" sheetId="20" state="hidden" r:id="rId4"/>
  </sheets>
  <definedNames>
    <definedName name="_xlnm._FilterDatabase" localSheetId="1" hidden="1">Measurement!$A$5:$N$146</definedName>
    <definedName name="_xlnm._FilterDatabase" localSheetId="2" hidden="1">TCS!$A$2:$H$201</definedName>
    <definedName name="_xlnm.Print_Area" localSheetId="0">'Abstract- F'!$A$1:$H$23</definedName>
    <definedName name="_xlnm.Print_Titles" localSheetId="0">'Abstract- F'!$4:$4</definedName>
    <definedName name="_xlnm.Print_Titles" localSheetId="1">Measurement!$4:$5</definedName>
    <definedName name="_xlnm.Print_Titles" localSheetId="2">TCS!$2:$2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1" l="1"/>
  <c r="E10" i="21"/>
  <c r="E9" i="21"/>
  <c r="G9" i="21" s="1"/>
  <c r="E8" i="21"/>
  <c r="E7" i="21"/>
  <c r="E6" i="21"/>
  <c r="G6" i="21" s="1"/>
  <c r="A6" i="21"/>
  <c r="A7" i="21" s="1"/>
  <c r="A8" i="21" s="1"/>
  <c r="A9" i="21" s="1"/>
  <c r="A10" i="21" s="1"/>
  <c r="A11" i="21" s="1"/>
  <c r="E5" i="21"/>
  <c r="G5" i="21" s="1"/>
  <c r="H27" i="18"/>
  <c r="K27" i="18" s="1"/>
  <c r="H118" i="18"/>
  <c r="K118" i="18"/>
  <c r="H96" i="18"/>
  <c r="K96" i="18" s="1"/>
  <c r="H89" i="18"/>
  <c r="K89" i="18"/>
  <c r="H82" i="18"/>
  <c r="K82" i="18" s="1"/>
  <c r="H75" i="18"/>
  <c r="K75" i="18" s="1"/>
  <c r="H68" i="18"/>
  <c r="K68" i="18" s="1"/>
  <c r="H59" i="18"/>
  <c r="K59" i="18" s="1"/>
  <c r="H60" i="18"/>
  <c r="K60" i="18" s="1"/>
  <c r="H146" i="18" l="1"/>
  <c r="K146" i="18" s="1"/>
  <c r="H145" i="18"/>
  <c r="K145" i="18" s="1"/>
  <c r="H144" i="18"/>
  <c r="K144" i="18" s="1"/>
  <c r="H143" i="18"/>
  <c r="K143" i="18" s="1"/>
  <c r="H142" i="18"/>
  <c r="K142" i="18" s="1"/>
  <c r="G10" i="21" l="1"/>
  <c r="H141" i="18"/>
  <c r="K141" i="18" s="1"/>
  <c r="H140" i="18"/>
  <c r="K140" i="18" s="1"/>
  <c r="H139" i="18"/>
  <c r="K139" i="18" s="1"/>
  <c r="H138" i="18"/>
  <c r="K138" i="18" s="1"/>
  <c r="H137" i="18"/>
  <c r="K137" i="18" s="1"/>
  <c r="H136" i="18"/>
  <c r="K136" i="18" s="1"/>
  <c r="H135" i="18"/>
  <c r="K135" i="18" s="1"/>
  <c r="H134" i="18"/>
  <c r="K134" i="18" s="1"/>
  <c r="H133" i="18"/>
  <c r="K133" i="18" s="1"/>
  <c r="H132" i="18"/>
  <c r="K132" i="18" s="1"/>
  <c r="H131" i="18"/>
  <c r="K131" i="18" s="1"/>
  <c r="H130" i="18"/>
  <c r="K130" i="18" s="1"/>
  <c r="H129" i="18"/>
  <c r="K129" i="18" s="1"/>
  <c r="H128" i="18"/>
  <c r="K128" i="18" s="1"/>
  <c r="H127" i="18"/>
  <c r="K127" i="18" s="1"/>
  <c r="H126" i="18"/>
  <c r="K126" i="18" s="1"/>
  <c r="H125" i="18"/>
  <c r="K125" i="18" s="1"/>
  <c r="H124" i="18"/>
  <c r="K124" i="18" s="1"/>
  <c r="H123" i="18"/>
  <c r="K123" i="18" s="1"/>
  <c r="H122" i="18"/>
  <c r="K122" i="18" s="1"/>
  <c r="H121" i="18"/>
  <c r="K121" i="18" s="1"/>
  <c r="H120" i="18"/>
  <c r="K120" i="18" s="1"/>
  <c r="H119" i="18"/>
  <c r="K119" i="18" s="1"/>
  <c r="H117" i="18"/>
  <c r="K117" i="18" s="1"/>
  <c r="H116" i="18"/>
  <c r="K116" i="18" s="1"/>
  <c r="H115" i="18"/>
  <c r="K115" i="18" s="1"/>
  <c r="H114" i="18"/>
  <c r="K114" i="18" s="1"/>
  <c r="H113" i="18"/>
  <c r="K113" i="18" s="1"/>
  <c r="H112" i="18"/>
  <c r="K112" i="18" s="1"/>
  <c r="H111" i="18"/>
  <c r="K111" i="18" s="1"/>
  <c r="H110" i="18"/>
  <c r="K110" i="18" s="1"/>
  <c r="H109" i="18"/>
  <c r="K109" i="18" s="1"/>
  <c r="H108" i="18"/>
  <c r="K108" i="18" s="1"/>
  <c r="H107" i="18"/>
  <c r="K107" i="18" s="1"/>
  <c r="H106" i="18"/>
  <c r="K106" i="18" s="1"/>
  <c r="H105" i="18"/>
  <c r="K105" i="18" s="1"/>
  <c r="H104" i="18"/>
  <c r="K104" i="18" s="1"/>
  <c r="H103" i="18"/>
  <c r="K103" i="18" s="1"/>
  <c r="H102" i="18"/>
  <c r="K102" i="18" s="1"/>
  <c r="H101" i="18"/>
  <c r="K101" i="18" s="1"/>
  <c r="H100" i="18"/>
  <c r="K100" i="18" s="1"/>
  <c r="H99" i="18"/>
  <c r="K99" i="18" s="1"/>
  <c r="H98" i="18"/>
  <c r="K98" i="18" s="1"/>
  <c r="H97" i="18"/>
  <c r="K97" i="18" s="1"/>
  <c r="H95" i="18"/>
  <c r="K95" i="18" s="1"/>
  <c r="H94" i="18"/>
  <c r="K94" i="18" s="1"/>
  <c r="H93" i="18"/>
  <c r="K93" i="18" s="1"/>
  <c r="H92" i="18"/>
  <c r="K92" i="18" s="1"/>
  <c r="H91" i="18"/>
  <c r="K91" i="18" s="1"/>
  <c r="H90" i="18"/>
  <c r="K90" i="18" s="1"/>
  <c r="H88" i="18"/>
  <c r="K88" i="18" s="1"/>
  <c r="H87" i="18"/>
  <c r="K87" i="18" s="1"/>
  <c r="H86" i="18"/>
  <c r="K86" i="18" s="1"/>
  <c r="H85" i="18"/>
  <c r="K85" i="18" s="1"/>
  <c r="H84" i="18"/>
  <c r="K84" i="18" s="1"/>
  <c r="H83" i="18"/>
  <c r="K83" i="18" s="1"/>
  <c r="H81" i="18"/>
  <c r="K81" i="18" s="1"/>
  <c r="H80" i="18"/>
  <c r="K80" i="18" s="1"/>
  <c r="H79" i="18"/>
  <c r="K79" i="18" s="1"/>
  <c r="H78" i="18"/>
  <c r="K78" i="18" s="1"/>
  <c r="H77" i="18"/>
  <c r="K77" i="18" s="1"/>
  <c r="H76" i="18"/>
  <c r="K76" i="18" s="1"/>
  <c r="H74" i="18"/>
  <c r="K74" i="18" s="1"/>
  <c r="H73" i="18"/>
  <c r="K73" i="18" s="1"/>
  <c r="H72" i="18"/>
  <c r="K72" i="18" s="1"/>
  <c r="H71" i="18"/>
  <c r="K71" i="18" s="1"/>
  <c r="H70" i="18"/>
  <c r="K70" i="18" s="1"/>
  <c r="H69" i="18"/>
  <c r="K69" i="18" s="1"/>
  <c r="H67" i="18"/>
  <c r="K67" i="18" s="1"/>
  <c r="H66" i="18"/>
  <c r="K66" i="18" s="1"/>
  <c r="H65" i="18"/>
  <c r="K65" i="18" s="1"/>
  <c r="H64" i="18"/>
  <c r="K64" i="18" s="1"/>
  <c r="H63" i="18"/>
  <c r="K63" i="18" s="1"/>
  <c r="H62" i="18"/>
  <c r="K62" i="18" s="1"/>
  <c r="H61" i="18"/>
  <c r="K61" i="18" s="1"/>
  <c r="H57" i="18"/>
  <c r="K57" i="18" s="1"/>
  <c r="H56" i="18"/>
  <c r="K56" i="18" s="1"/>
  <c r="H55" i="18"/>
  <c r="K55" i="18" s="1"/>
  <c r="H54" i="18"/>
  <c r="K54" i="18" s="1"/>
  <c r="H53" i="18"/>
  <c r="K53" i="18" s="1"/>
  <c r="H46" i="18"/>
  <c r="K46" i="18" s="1"/>
  <c r="H47" i="18"/>
  <c r="K47" i="18" s="1"/>
  <c r="H45" i="18"/>
  <c r="K45" i="18" s="1"/>
  <c r="H44" i="18"/>
  <c r="K44" i="18" s="1"/>
  <c r="H43" i="18"/>
  <c r="K43" i="18" s="1"/>
  <c r="H40" i="18"/>
  <c r="K40" i="18" s="1"/>
  <c r="H38" i="18"/>
  <c r="K38" i="18" s="1"/>
  <c r="H39" i="18"/>
  <c r="K39" i="18" s="1"/>
  <c r="H35" i="18"/>
  <c r="K35" i="18" s="1"/>
  <c r="H33" i="18"/>
  <c r="K33" i="18" s="1"/>
  <c r="H34" i="18"/>
  <c r="K34" i="18" s="1"/>
  <c r="H32" i="18"/>
  <c r="K32" i="18" s="1"/>
  <c r="H31" i="18"/>
  <c r="K31" i="18" s="1"/>
  <c r="H30" i="18"/>
  <c r="K30" i="18" s="1"/>
  <c r="H29" i="18"/>
  <c r="K29" i="18" s="1"/>
  <c r="H26" i="18"/>
  <c r="K26" i="18" s="1"/>
  <c r="H25" i="18"/>
  <c r="K25" i="18" s="1"/>
  <c r="H24" i="18"/>
  <c r="K24" i="18" s="1"/>
  <c r="H23" i="18"/>
  <c r="K23" i="18" s="1"/>
  <c r="H22" i="18"/>
  <c r="K22" i="18" s="1"/>
  <c r="H21" i="18"/>
  <c r="K21" i="18" s="1"/>
  <c r="H20" i="18"/>
  <c r="K20" i="18" s="1"/>
  <c r="H19" i="18"/>
  <c r="K19" i="18" s="1"/>
  <c r="H18" i="18"/>
  <c r="K18" i="18" s="1"/>
  <c r="H17" i="18"/>
  <c r="K17" i="18" s="1"/>
  <c r="H16" i="18"/>
  <c r="K16" i="18" s="1"/>
  <c r="H14" i="18"/>
  <c r="K14" i="18" s="1"/>
  <c r="A7" i="18"/>
  <c r="H9" i="18"/>
  <c r="K9" i="18" s="1"/>
  <c r="H6" i="18"/>
  <c r="K6" i="18" s="1"/>
  <c r="H13" i="18"/>
  <c r="K13" i="18" s="1"/>
  <c r="G8" i="21" l="1"/>
  <c r="D152" i="18"/>
  <c r="D155" i="18"/>
  <c r="H15" i="18"/>
  <c r="K15" i="18" s="1"/>
  <c r="H12" i="18"/>
  <c r="K12" i="18" s="1"/>
  <c r="D151" i="18" s="1"/>
  <c r="H11" i="18"/>
  <c r="K11" i="18" s="1"/>
  <c r="D177" i="19"/>
  <c r="D48" i="19"/>
  <c r="D138" i="19"/>
  <c r="D114" i="19"/>
  <c r="D112" i="19"/>
  <c r="D40" i="19"/>
  <c r="D24" i="19"/>
  <c r="D169" i="19"/>
  <c r="D42" i="19"/>
  <c r="D199" i="19"/>
  <c r="D197" i="19"/>
  <c r="D193" i="19"/>
  <c r="D186" i="19"/>
  <c r="D183" i="19"/>
  <c r="D182" i="19"/>
  <c r="D179" i="19"/>
  <c r="D161" i="19"/>
  <c r="D157" i="19"/>
  <c r="D150" i="19"/>
  <c r="D139" i="19"/>
  <c r="D135" i="19"/>
  <c r="D124" i="19"/>
  <c r="D121" i="19"/>
  <c r="D120" i="19"/>
  <c r="D116" i="19"/>
  <c r="D107" i="19"/>
  <c r="D105" i="19"/>
  <c r="D97" i="19"/>
  <c r="D95" i="19"/>
  <c r="D89" i="19"/>
  <c r="D87" i="19"/>
  <c r="D72" i="19"/>
  <c r="D58" i="19"/>
  <c r="D39" i="19"/>
  <c r="D36" i="19"/>
  <c r="D19" i="19"/>
  <c r="D17" i="19"/>
  <c r="D12" i="19"/>
  <c r="D10" i="19"/>
  <c r="D5" i="19"/>
  <c r="D80" i="19"/>
  <c r="D79" i="19"/>
  <c r="D84" i="19"/>
  <c r="D82" i="19"/>
  <c r="D78" i="19"/>
  <c r="D74" i="19"/>
  <c r="D9" i="19"/>
  <c r="D7" i="19"/>
  <c r="D83" i="19"/>
  <c r="D81" i="19"/>
  <c r="D77" i="19"/>
  <c r="D73" i="19"/>
  <c r="D8" i="19"/>
  <c r="D6" i="19"/>
  <c r="D111" i="19"/>
  <c r="D110" i="19"/>
  <c r="D109" i="19"/>
  <c r="D86" i="19"/>
  <c r="D85" i="19"/>
  <c r="D76" i="19"/>
  <c r="D75" i="19"/>
  <c r="D103" i="19"/>
  <c r="D99" i="19"/>
  <c r="D47" i="19"/>
  <c r="D108" i="19"/>
  <c r="D22" i="19"/>
  <c r="D21" i="19"/>
  <c r="D188" i="19"/>
  <c r="D154" i="19"/>
  <c r="D191" i="19"/>
  <c r="D176" i="19"/>
  <c r="D173" i="19"/>
  <c r="D172" i="19"/>
  <c r="D171" i="19"/>
  <c r="D155" i="19"/>
  <c r="D123" i="19"/>
  <c r="D122" i="19"/>
  <c r="D46" i="19"/>
  <c r="D190" i="19"/>
  <c r="D189" i="19"/>
  <c r="D175" i="19"/>
  <c r="D174" i="19"/>
  <c r="D170" i="19"/>
  <c r="D153" i="19"/>
  <c r="D152" i="19"/>
  <c r="D45" i="19"/>
  <c r="D44" i="19"/>
  <c r="D102" i="19"/>
  <c r="D101" i="19"/>
  <c r="D100" i="19"/>
  <c r="D92" i="19"/>
  <c r="D91" i="19"/>
  <c r="D104" i="19"/>
  <c r="D93" i="19"/>
  <c r="D15" i="19"/>
  <c r="D14" i="19"/>
  <c r="D178" i="19"/>
  <c r="D166" i="19"/>
  <c r="D32" i="19"/>
  <c r="D28" i="19"/>
  <c r="D27" i="19"/>
  <c r="D23" i="19"/>
  <c r="D20" i="19"/>
  <c r="D94" i="19"/>
  <c r="D90" i="19"/>
  <c r="D16" i="19"/>
  <c r="D13" i="19"/>
  <c r="D98" i="19"/>
  <c r="D192" i="19"/>
  <c r="D187" i="19"/>
  <c r="D156" i="19"/>
  <c r="D151" i="19"/>
  <c r="D43" i="19"/>
  <c r="D164" i="19"/>
  <c r="D30" i="19"/>
  <c r="D29" i="19"/>
  <c r="D165" i="19"/>
  <c r="D168" i="19"/>
  <c r="D167" i="19"/>
  <c r="D163" i="19"/>
  <c r="D31" i="19"/>
  <c r="D136" i="19"/>
  <c r="D57" i="19"/>
  <c r="D54" i="19"/>
  <c r="D53" i="19"/>
  <c r="D51" i="19"/>
  <c r="D50" i="19"/>
  <c r="D49" i="19"/>
  <c r="D35" i="19"/>
  <c r="D33" i="19"/>
  <c r="D115" i="19"/>
  <c r="D56" i="19"/>
  <c r="D52" i="19"/>
  <c r="D34" i="19"/>
  <c r="D55" i="19"/>
  <c r="D26" i="19"/>
  <c r="D25" i="19"/>
  <c r="D198" i="19"/>
  <c r="D162" i="19"/>
  <c r="D137" i="19"/>
  <c r="D41" i="19"/>
  <c r="D106" i="19"/>
  <c r="D96" i="19"/>
  <c r="D88" i="19"/>
  <c r="D18" i="19"/>
  <c r="D11" i="19"/>
  <c r="D149" i="19"/>
  <c r="D148" i="19"/>
  <c r="D147" i="19"/>
  <c r="D146" i="19"/>
  <c r="D145" i="19"/>
  <c r="D144" i="19"/>
  <c r="D143" i="19"/>
  <c r="D142" i="19"/>
  <c r="D141" i="19"/>
  <c r="D140" i="19"/>
  <c r="D131" i="19"/>
  <c r="D130" i="19"/>
  <c r="D129" i="19"/>
  <c r="D71" i="19"/>
  <c r="D66" i="19"/>
  <c r="D64" i="19"/>
  <c r="D60" i="19"/>
  <c r="D59" i="19"/>
  <c r="D113" i="19"/>
  <c r="D201" i="19"/>
  <c r="D200" i="19"/>
  <c r="D196" i="19"/>
  <c r="D195" i="19"/>
  <c r="D194" i="19"/>
  <c r="D185" i="19"/>
  <c r="D184" i="19"/>
  <c r="D181" i="19"/>
  <c r="D180" i="19"/>
  <c r="D160" i="19"/>
  <c r="D159" i="19"/>
  <c r="D158" i="19"/>
  <c r="D134" i="19"/>
  <c r="D133" i="19"/>
  <c r="D132" i="19"/>
  <c r="D128" i="19"/>
  <c r="D127" i="19"/>
  <c r="D126" i="19"/>
  <c r="D125" i="19"/>
  <c r="D119" i="19"/>
  <c r="D118" i="19"/>
  <c r="D117" i="19"/>
  <c r="D70" i="19"/>
  <c r="D69" i="19"/>
  <c r="D68" i="19"/>
  <c r="D67" i="19"/>
  <c r="D65" i="19"/>
  <c r="D63" i="19"/>
  <c r="D62" i="19"/>
  <c r="D61" i="19"/>
  <c r="D38" i="19"/>
  <c r="D37" i="19"/>
  <c r="D4" i="19"/>
  <c r="A4" i="19"/>
  <c r="D3" i="19"/>
  <c r="G7" i="21" l="1"/>
  <c r="A8" i="18"/>
  <c r="A9" i="18" s="1"/>
  <c r="A10" i="18" s="1"/>
  <c r="A11" i="18" s="1"/>
  <c r="A12" i="18" s="1"/>
  <c r="A13" i="18" s="1"/>
  <c r="A14" i="18" s="1"/>
  <c r="A15" i="18" s="1"/>
  <c r="H28" i="18"/>
  <c r="K28" i="18" s="1"/>
  <c r="H36" i="18"/>
  <c r="K36" i="18" s="1"/>
  <c r="H37" i="18"/>
  <c r="H41" i="18"/>
  <c r="K41" i="18" s="1"/>
  <c r="H42" i="18"/>
  <c r="K42" i="18" s="1"/>
  <c r="H48" i="18"/>
  <c r="K48" i="18" s="1"/>
  <c r="H49" i="18"/>
  <c r="K49" i="18" s="1"/>
  <c r="D154" i="18" s="1"/>
  <c r="H50" i="18"/>
  <c r="K50" i="18" s="1"/>
  <c r="D156" i="18" s="1"/>
  <c r="H51" i="18"/>
  <c r="K51" i="18" s="1"/>
  <c r="D153" i="18" s="1"/>
  <c r="H52" i="18"/>
  <c r="K52" i="18" s="1"/>
  <c r="H58" i="18"/>
  <c r="K58" i="18" s="1"/>
  <c r="H10" i="18"/>
  <c r="K10" i="18" s="1"/>
  <c r="H7" i="18"/>
  <c r="K7" i="18" s="1"/>
  <c r="H8" i="18"/>
  <c r="D158" i="18" l="1"/>
  <c r="D157" i="18"/>
  <c r="K37" i="18"/>
  <c r="D149" i="18" s="1"/>
  <c r="A16" i="18"/>
  <c r="A17" i="18" s="1"/>
  <c r="A18" i="18" s="1"/>
  <c r="K8" i="18"/>
  <c r="D150" i="18" s="1"/>
  <c r="A19" i="18" l="1"/>
  <c r="A20" i="18" s="1"/>
  <c r="A21" i="18" s="1"/>
  <c r="A22" i="18" s="1"/>
  <c r="A23" i="18" s="1"/>
  <c r="A24" i="18" s="1"/>
  <c r="A25" i="18" s="1"/>
  <c r="A26" i="18" s="1"/>
  <c r="A27" i="18" l="1"/>
  <c r="A28" i="18" s="1"/>
  <c r="A29" i="18" s="1"/>
  <c r="A30" i="18" s="1"/>
  <c r="A31" i="18" s="1"/>
  <c r="A32" i="18" s="1"/>
  <c r="A33" i="18" l="1"/>
  <c r="A34" i="18" s="1"/>
  <c r="A35" i="18" s="1"/>
  <c r="A36" i="18" s="1"/>
  <c r="A37" i="18" s="1"/>
  <c r="A38" i="18" s="1"/>
  <c r="A39" i="18" s="1"/>
  <c r="A40" i="18" s="1"/>
  <c r="A41" i="18" s="1"/>
  <c r="A42" i="18" l="1"/>
  <c r="A43" i="18" l="1"/>
  <c r="A44" i="18" s="1"/>
  <c r="A45" i="18" s="1"/>
  <c r="A46" i="18" l="1"/>
  <c r="A47" i="18" s="1"/>
  <c r="A48" i="18" s="1"/>
  <c r="A49" i="18" s="1"/>
  <c r="A50" i="18" s="1"/>
  <c r="A51" i="18" s="1"/>
  <c r="A52" i="18" s="1"/>
  <c r="A53" i="18" l="1"/>
  <c r="A54" i="18" s="1"/>
  <c r="A55" i="18" s="1"/>
  <c r="A56" i="18" s="1"/>
  <c r="A57" i="18" s="1"/>
  <c r="A58" i="18" s="1"/>
  <c r="A59" i="18" s="1"/>
  <c r="A60" i="18" s="1"/>
  <c r="A61" i="18" s="1"/>
  <c r="A62" i="18" s="1"/>
  <c r="A63" i="18" s="1"/>
  <c r="A64" i="18" s="1"/>
  <c r="A65" i="18" s="1"/>
  <c r="A66" i="18" s="1"/>
  <c r="A67" i="18" s="1"/>
  <c r="A68" i="18" l="1"/>
  <c r="A69" i="18" s="1"/>
  <c r="A70" i="18" s="1"/>
  <c r="A71" i="18" s="1"/>
  <c r="A72" i="18" s="1"/>
  <c r="A73" i="18" s="1"/>
  <c r="A74" i="18" s="1"/>
  <c r="A75" i="18" s="1"/>
  <c r="A76" i="18" s="1"/>
  <c r="A77" i="18" s="1"/>
  <c r="A78" i="18" l="1"/>
  <c r="A79" i="18" s="1"/>
  <c r="A80" i="18" s="1"/>
  <c r="A81" i="18" s="1"/>
  <c r="A82" i="18" l="1"/>
  <c r="A83" i="18" s="1"/>
  <c r="A84" i="18" s="1"/>
  <c r="A85" i="18" s="1"/>
  <c r="A86" i="18" s="1"/>
  <c r="A87" i="18" s="1"/>
  <c r="A88" i="18" s="1"/>
  <c r="A89" i="18" l="1"/>
  <c r="A90" i="18" s="1"/>
  <c r="A91" i="18" s="1"/>
  <c r="A92" i="18" s="1"/>
  <c r="A93" i="18" s="1"/>
  <c r="A94" i="18" s="1"/>
  <c r="A95" i="18" s="1"/>
  <c r="A96" i="18" l="1"/>
  <c r="A97" i="18" s="1"/>
  <c r="A98" i="18" s="1"/>
  <c r="A99" i="18" s="1"/>
  <c r="A100" i="18" s="1"/>
  <c r="A101" i="18" s="1"/>
  <c r="A102" i="18" s="1"/>
  <c r="A103" i="18" s="1"/>
  <c r="A104" i="18" s="1"/>
  <c r="A105" i="18" s="1"/>
  <c r="A106" i="18" s="1"/>
  <c r="A107" i="18" s="1"/>
  <c r="A108" i="18" s="1"/>
  <c r="A109" i="18" s="1"/>
  <c r="A110" i="18" s="1"/>
  <c r="A111" i="18" s="1"/>
  <c r="A112" i="18" s="1"/>
  <c r="A113" i="18" s="1"/>
  <c r="A114" i="18" s="1"/>
  <c r="A115" i="18" s="1"/>
  <c r="A116" i="18" s="1"/>
  <c r="A117" i="18" s="1"/>
  <c r="A5" i="19"/>
  <c r="A6" i="19"/>
  <c r="A7" i="19"/>
  <c r="A8" i="19"/>
  <c r="A9" i="19"/>
  <c r="A10" i="19"/>
  <c r="A11" i="19"/>
  <c r="A12" i="19"/>
  <c r="A13" i="19"/>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65" i="19"/>
  <c r="A66" i="19"/>
  <c r="A67" i="19"/>
  <c r="A68" i="19"/>
  <c r="A69" i="19"/>
  <c r="A70" i="19"/>
  <c r="A71" i="19"/>
  <c r="A72" i="19"/>
  <c r="A73" i="19"/>
  <c r="A74" i="19"/>
  <c r="A75" i="19"/>
  <c r="A76" i="19"/>
  <c r="A77" i="19"/>
  <c r="A78" i="19"/>
  <c r="A79" i="19"/>
  <c r="A80" i="19"/>
  <c r="A81" i="19"/>
  <c r="A82" i="19"/>
  <c r="A83" i="19"/>
  <c r="A84" i="19"/>
  <c r="A85" i="19"/>
  <c r="A86" i="19"/>
  <c r="A87" i="19"/>
  <c r="A88" i="19"/>
  <c r="A89" i="19"/>
  <c r="A90" i="19"/>
  <c r="A91" i="19"/>
  <c r="A92" i="19"/>
  <c r="A93" i="19"/>
  <c r="A94" i="19"/>
  <c r="A95" i="19"/>
  <c r="A96" i="19"/>
  <c r="A97" i="19"/>
  <c r="A98" i="19"/>
  <c r="A99" i="19"/>
  <c r="A100" i="19"/>
  <c r="A101" i="19"/>
  <c r="A102" i="19"/>
  <c r="A103" i="19"/>
  <c r="A104" i="19"/>
  <c r="A105" i="19"/>
  <c r="A106" i="19"/>
  <c r="A107" i="19"/>
  <c r="A108" i="19"/>
  <c r="A109" i="19"/>
  <c r="A110" i="19"/>
  <c r="A111" i="19"/>
  <c r="A112" i="19"/>
  <c r="A113" i="19"/>
  <c r="A114" i="19"/>
  <c r="A115" i="19"/>
  <c r="A116" i="19"/>
  <c r="A117" i="19"/>
  <c r="A118" i="19"/>
  <c r="A119" i="19"/>
  <c r="A120" i="19"/>
  <c r="A121" i="19"/>
  <c r="A122" i="19"/>
  <c r="A123" i="19"/>
  <c r="A124" i="19"/>
  <c r="A125" i="19"/>
  <c r="A126" i="19"/>
  <c r="A127" i="19"/>
  <c r="A128" i="19"/>
  <c r="A129" i="19"/>
  <c r="A130" i="19"/>
  <c r="A131" i="19"/>
  <c r="A132" i="19"/>
  <c r="A133" i="19"/>
  <c r="A134" i="19"/>
  <c r="A135" i="19"/>
  <c r="A136" i="19"/>
  <c r="A137" i="19"/>
  <c r="A138" i="19"/>
  <c r="A139" i="19"/>
  <c r="A140" i="19"/>
  <c r="A141" i="19"/>
  <c r="A142" i="19"/>
  <c r="A143" i="19"/>
  <c r="A144" i="19"/>
  <c r="A145" i="19"/>
  <c r="A146" i="19"/>
  <c r="A147" i="19"/>
  <c r="A148" i="19"/>
  <c r="A149" i="19"/>
  <c r="A150" i="19"/>
  <c r="A151" i="19"/>
  <c r="A152" i="19"/>
  <c r="A153" i="19"/>
  <c r="A154" i="19"/>
  <c r="A155" i="19"/>
  <c r="A156" i="19"/>
  <c r="A157" i="19"/>
  <c r="A158" i="19"/>
  <c r="A159" i="19"/>
  <c r="A160" i="19"/>
  <c r="A161" i="19"/>
  <c r="A162" i="19"/>
  <c r="A163" i="19"/>
  <c r="A164" i="19"/>
  <c r="A165" i="19"/>
  <c r="A166" i="19"/>
  <c r="A167" i="19"/>
  <c r="A168" i="19"/>
  <c r="A169" i="19"/>
  <c r="A170" i="19"/>
  <c r="A171" i="19"/>
  <c r="A172" i="19"/>
  <c r="A173" i="19"/>
  <c r="A174" i="19"/>
  <c r="A175" i="19"/>
  <c r="A176" i="19"/>
  <c r="A177" i="19"/>
  <c r="A178" i="19"/>
  <c r="A179" i="19"/>
  <c r="A180" i="19"/>
  <c r="A181" i="19"/>
  <c r="A182" i="19"/>
  <c r="A183" i="19"/>
  <c r="A184" i="19"/>
  <c r="A185" i="19"/>
  <c r="A186" i="19"/>
  <c r="A187" i="19"/>
  <c r="A188" i="19"/>
  <c r="A189" i="19"/>
  <c r="A190" i="19"/>
  <c r="A191" i="19"/>
  <c r="A192" i="19"/>
  <c r="A193" i="19"/>
  <c r="A194" i="19"/>
  <c r="A195" i="19"/>
  <c r="A196" i="19"/>
  <c r="A197" i="19"/>
  <c r="A198" i="19"/>
  <c r="A199" i="19"/>
  <c r="A200" i="19"/>
  <c r="A201" i="19"/>
  <c r="A118" i="18" l="1"/>
  <c r="A119" i="18" s="1"/>
  <c r="A120" i="18" s="1"/>
  <c r="A121" i="18" s="1"/>
  <c r="A122" i="18" s="1"/>
  <c r="A123" i="18" s="1"/>
  <c r="A124" i="18" s="1"/>
  <c r="A125" i="18" s="1"/>
  <c r="A126" i="18" s="1"/>
  <c r="A127" i="18" s="1"/>
  <c r="A128" i="18" s="1"/>
  <c r="A129" i="18" s="1"/>
  <c r="A130" i="18" s="1"/>
  <c r="A131" i="18" s="1"/>
  <c r="A132" i="18" s="1"/>
  <c r="A133" i="18" s="1"/>
  <c r="A134" i="18" s="1"/>
  <c r="A135" i="18" s="1"/>
  <c r="A136" i="18" s="1"/>
  <c r="A137" i="18" s="1"/>
  <c r="A138" i="18" s="1"/>
  <c r="A139" i="18" s="1"/>
  <c r="A140" i="18" s="1"/>
  <c r="A141" i="18" s="1"/>
  <c r="A142" i="18" s="1"/>
  <c r="A143" i="18" s="1"/>
  <c r="A144" i="18" s="1"/>
  <c r="A145" i="18" s="1"/>
  <c r="A146" i="18" s="1"/>
  <c r="G11" i="21" l="1"/>
  <c r="G12" i="21" s="1"/>
  <c r="G13" i="21" l="1"/>
  <c r="G14" i="21" s="1"/>
</calcChain>
</file>

<file path=xl/sharedStrings.xml><?xml version="1.0" encoding="utf-8"?>
<sst xmlns="http://schemas.openxmlformats.org/spreadsheetml/2006/main" count="1267" uniqueCount="117">
  <si>
    <t>Sr.No</t>
  </si>
  <si>
    <t>Description of Item</t>
  </si>
  <si>
    <t>UoM</t>
  </si>
  <si>
    <t>Chainage</t>
  </si>
  <si>
    <t>Side</t>
  </si>
  <si>
    <t>No</t>
  </si>
  <si>
    <t>Length</t>
  </si>
  <si>
    <t>Width</t>
  </si>
  <si>
    <t>Remarks</t>
  </si>
  <si>
    <t>From</t>
  </si>
  <si>
    <t>To</t>
  </si>
  <si>
    <t>Quantity</t>
  </si>
  <si>
    <t>LHS</t>
  </si>
  <si>
    <t>RHS</t>
  </si>
  <si>
    <t xml:space="preserve">Depth </t>
  </si>
  <si>
    <t>Sl.No</t>
  </si>
  <si>
    <t>BM</t>
  </si>
  <si>
    <t>DBM</t>
  </si>
  <si>
    <t>BC</t>
  </si>
  <si>
    <t>Sr No</t>
  </si>
  <si>
    <t>Cum</t>
  </si>
  <si>
    <t>Sqm</t>
  </si>
  <si>
    <t>Total Amount</t>
  </si>
  <si>
    <t>-</t>
  </si>
  <si>
    <t>NHIT Southern Projects Private Limited</t>
  </si>
  <si>
    <t>Milling</t>
  </si>
  <si>
    <t>TCS-8</t>
  </si>
  <si>
    <t>WMM</t>
  </si>
  <si>
    <t>Chainage From</t>
  </si>
  <si>
    <t>Chainage To</t>
  </si>
  <si>
    <t>Length in Mtr</t>
  </si>
  <si>
    <t>Type of Cross Section</t>
  </si>
  <si>
    <t>Earthen Shoulder Width</t>
  </si>
  <si>
    <t>Paved Shoulder Width</t>
  </si>
  <si>
    <t>TCS-1</t>
  </si>
  <si>
    <t>TCS-1B</t>
  </si>
  <si>
    <t>TCS - 2</t>
  </si>
  <si>
    <t>TCS - 3</t>
  </si>
  <si>
    <t>TCS - 4</t>
  </si>
  <si>
    <t>TCS - 4A</t>
  </si>
  <si>
    <t>TCS - 4B</t>
  </si>
  <si>
    <t>TCS - 4C</t>
  </si>
  <si>
    <t>TCS - 5</t>
  </si>
  <si>
    <t>TCS - 5A</t>
  </si>
  <si>
    <t>TCS - 5B</t>
  </si>
  <si>
    <t>TCS - 6A_1</t>
  </si>
  <si>
    <t>TCS - 6E_1</t>
  </si>
  <si>
    <t>TCS - 6_1</t>
  </si>
  <si>
    <t>TCS - 7_1</t>
  </si>
  <si>
    <t>TCS - 5C</t>
  </si>
  <si>
    <t>TCS - 6</t>
  </si>
  <si>
    <t>TCS - 6D</t>
  </si>
  <si>
    <t>TCS - 6E</t>
  </si>
  <si>
    <t>TCS - 6A</t>
  </si>
  <si>
    <t>TCS - 6B</t>
  </si>
  <si>
    <t>TCS - 6C</t>
  </si>
  <si>
    <t>TCS - 7</t>
  </si>
  <si>
    <t>TCS - 6B_2</t>
  </si>
  <si>
    <t>TCS - 6E_2</t>
  </si>
  <si>
    <t>TCS - 8A_1</t>
  </si>
  <si>
    <t>TCS - 7B</t>
  </si>
  <si>
    <t>BHS</t>
  </si>
  <si>
    <t>TCS - 7C</t>
  </si>
  <si>
    <t>TCS - 8</t>
  </si>
  <si>
    <t>TCS - 8A</t>
  </si>
  <si>
    <t>TCS - 9</t>
  </si>
  <si>
    <t>Varies</t>
  </si>
  <si>
    <t>TCS - 9A</t>
  </si>
  <si>
    <t>TCS - 9B</t>
  </si>
  <si>
    <t>TCS - 9E</t>
  </si>
  <si>
    <t>TCS - 9G</t>
  </si>
  <si>
    <t>Cart Track</t>
  </si>
  <si>
    <t>TCS-3</t>
  </si>
  <si>
    <t>Premix Carpet</t>
  </si>
  <si>
    <t>Dismantling</t>
  </si>
  <si>
    <t>Slip road</t>
  </si>
  <si>
    <t>Prime Coat</t>
  </si>
  <si>
    <t>Tack coat</t>
  </si>
  <si>
    <t>TCS-9</t>
  </si>
  <si>
    <t>Site Observations</t>
  </si>
  <si>
    <t>Tapering portion</t>
  </si>
  <si>
    <t>Settlement observed at culvert location</t>
  </si>
  <si>
    <t>Service road damage</t>
  </si>
  <si>
    <t>Service road</t>
  </si>
  <si>
    <t>Cart track damage</t>
  </si>
  <si>
    <t>TCS - 6D_2</t>
  </si>
  <si>
    <t>TCS-6D</t>
  </si>
  <si>
    <t>Settlement &amp; Cracks observed</t>
  </si>
  <si>
    <t>Rutting observed</t>
  </si>
  <si>
    <t>TCS-6E</t>
  </si>
  <si>
    <t>TCS-6</t>
  </si>
  <si>
    <t>TCS-6C</t>
  </si>
  <si>
    <t>TCS-6A</t>
  </si>
  <si>
    <t>Slip road damage</t>
  </si>
  <si>
    <t>Long Description</t>
  </si>
  <si>
    <t>Prime coat</t>
  </si>
  <si>
    <t>Short Text</t>
  </si>
  <si>
    <t>BOQ for Rectification of Service road &amp; Cart Track</t>
  </si>
  <si>
    <t>Add GST @18 %</t>
  </si>
  <si>
    <t>Grand Total</t>
  </si>
  <si>
    <t>TCS Type</t>
  </si>
  <si>
    <t>Type of Road</t>
  </si>
  <si>
    <t xml:space="preserve">Minor Bridge </t>
  </si>
  <si>
    <t>Tack coat (DBM)</t>
  </si>
  <si>
    <t>Measurement Sheet for Rectification of Service road &amp; Cart Track</t>
  </si>
  <si>
    <t>i) As per Schedule B, Clause 3.13 Repair and Rehabilitation of Pavement under Maintenance Works.
ii) The completion period shall be 3 months from the date of issuance of the Work Order.</t>
  </si>
  <si>
    <r>
      <rPr>
        <b/>
        <sz val="14"/>
        <color rgb="FF000000"/>
        <rFont val="Tahoma"/>
        <family val="2"/>
      </rPr>
      <t>Dismantling of Flexible Pavements</t>
    </r>
    <r>
      <rPr>
        <sz val="14"/>
        <color rgb="FF000000"/>
        <rFont val="Tahoma"/>
        <family val="2"/>
      </rPr>
      <t xml:space="preserve">
</t>
    </r>
    <r>
      <rPr>
        <b/>
        <sz val="14"/>
        <color rgb="FF000000"/>
        <rFont val="Tahoma"/>
        <family val="2"/>
      </rPr>
      <t xml:space="preserve">Scope of Work:- </t>
    </r>
    <r>
      <rPr>
        <sz val="14"/>
        <color rgb="FF000000"/>
        <rFont val="Tahoma"/>
        <family val="2"/>
      </rPr>
      <t xml:space="preserve">Dismantling and removal of existing flexible pavement by manual and/or mechanical means, comprising breaking, removal, segregation, stacking of serviceable materials, and disposal of unserviceable materials up to a lead of 1000 metres, complete as per MoRTH Specifications and as directed by the Engineer.
</t>
    </r>
    <r>
      <rPr>
        <b/>
        <sz val="14"/>
        <color rgb="FF000000"/>
        <rFont val="Tahoma"/>
        <family val="2"/>
      </rPr>
      <t>Execution Requirements</t>
    </r>
    <r>
      <rPr>
        <sz val="14"/>
        <color rgb="FF000000"/>
        <rFont val="Tahoma"/>
        <family val="2"/>
      </rPr>
      <t xml:space="preserve">
1) Breaking and dismantling of Flexible pavement using approved manual tools and/or mechanical equipment.
2) Careful dismantling to avoid damage to adjoining pavement portions, drains, utilities, and structures.
3) Segregation of dismantled materials into serviceable (reusable aggregates/bituminous material) and unserviceable materials.
4) Stacking of serviceable materials separately at locations designated by the Engineer.
5) Loading, transportation, and disposal of unserviceable dismantled materials within the specified lead of 1000 m.
6) Cleaning of the dismantled area and preparation of the surface for subsequent construction activities.
</t>
    </r>
    <r>
      <rPr>
        <b/>
        <sz val="14"/>
        <color rgb="FF000000"/>
        <rFont val="Tahoma"/>
        <family val="2"/>
      </rPr>
      <t>Rate Inclusions:-</t>
    </r>
    <r>
      <rPr>
        <sz val="14"/>
        <color rgb="FF000000"/>
        <rFont val="Tahoma"/>
        <family val="2"/>
      </rPr>
      <t xml:space="preserve"> The rate shall include cost of labour, tools, plant and machinery, breaking and dismantling operations, segregation, loading and unloading, transportation and disposal of dismantled materials up to 1000 metres lead, stacking of serviceable materials, site cleaning, traffic management, dust suppression, provision of PPE, barricading, safety measures, and compliance with environmental and statutory requirements, complete.
</t>
    </r>
    <r>
      <rPr>
        <b/>
        <sz val="14"/>
        <color rgb="FF000000"/>
        <rFont val="Tahoma"/>
        <family val="2"/>
      </rPr>
      <t xml:space="preserve">Relevant Code / Specifications:- </t>
    </r>
    <r>
      <rPr>
        <sz val="14"/>
        <color rgb="FF000000"/>
        <rFont val="Tahoma"/>
        <family val="2"/>
      </rPr>
      <t>MoRTH Specifications for Road and Bridge Works, Clause 202 – Dismantling and Removing Existing Structures, Section-200.</t>
    </r>
  </si>
  <si>
    <r>
      <rPr>
        <b/>
        <sz val="14"/>
        <color rgb="FF000000"/>
        <rFont val="Tahoma"/>
        <family val="2"/>
      </rPr>
      <t>Milling – L-Milling of Bituminous Surface (40 mm Thick)</t>
    </r>
    <r>
      <rPr>
        <sz val="14"/>
        <color rgb="FF000000"/>
        <rFont val="Tahoma"/>
        <family val="2"/>
      </rPr>
      <t xml:space="preserve">
</t>
    </r>
    <r>
      <rPr>
        <b/>
        <sz val="14"/>
        <color rgb="FF000000"/>
        <rFont val="Tahoma"/>
        <family val="2"/>
      </rPr>
      <t xml:space="preserve">Scope of Work: </t>
    </r>
    <r>
      <rPr>
        <sz val="14"/>
        <color rgb="FF000000"/>
        <rFont val="Tahoma"/>
        <family val="2"/>
      </rPr>
      <t xml:space="preserve">Milling of existing flexible pavement (bituminous layers) by L-milling machine to an average depth of 40 mm (up to 80 mm where required), including collection, loading, transportation and disposal of milled materials with all leads and lifts, in compliance with applicable environmental and statutory laws, with separate stacking of serviceable and unserviceable materials, complete as per MoRTH Specifications and as directed by the Engineer.
</t>
    </r>
    <r>
      <rPr>
        <b/>
        <sz val="14"/>
        <color rgb="FF000000"/>
        <rFont val="Tahoma"/>
        <family val="2"/>
      </rPr>
      <t>Execution Requirements:</t>
    </r>
    <r>
      <rPr>
        <sz val="14"/>
        <color rgb="FF000000"/>
        <rFont val="Tahoma"/>
        <family val="2"/>
      </rPr>
      <t xml:space="preserve">
1) Milling of existing bituminous surface using approved L-milling machine to the specified depth.
2) Controlled milling to ensure uniform depth and to avoid damage to underlying layers.
3) Collection of milled material directly into trucks or approved collection systems.
4) Segregation and stacking of serviceable reclaimed asphalt pavement (RAP) separately at designated locations.
5) Transportation and disposal of unserviceable milled material within the specified leads.
6) Cleaning of the milled surface and preparation for subsequent bituminous works.
</t>
    </r>
    <r>
      <rPr>
        <b/>
        <sz val="14"/>
        <color rgb="FF000000"/>
        <rFont val="Tahoma"/>
        <family val="2"/>
      </rPr>
      <t xml:space="preserve">Rate Inclusions: </t>
    </r>
    <r>
      <rPr>
        <sz val="14"/>
        <color rgb="FF000000"/>
        <rFont val="Tahoma"/>
        <family val="2"/>
      </rPr>
      <t xml:space="preserve">The rate shall include cost of plant and machinery, labour, fuel, operation of milling machine, collection, loading and unloading, transportation and disposal of milled materials with all leads and lifts, stacking of serviceable materials, site cleaning, traffic management, dust suppression, provision of PPE, barricading, safety measures, and compliance with environmental and statutory requirements, complete.
</t>
    </r>
    <r>
      <rPr>
        <b/>
        <sz val="14"/>
        <color rgb="FF000000"/>
        <rFont val="Tahoma"/>
        <family val="2"/>
      </rPr>
      <t>Relevant Code / Specifications:</t>
    </r>
    <r>
      <rPr>
        <sz val="14"/>
        <color rgb="FF000000"/>
        <rFont val="Tahoma"/>
        <family val="2"/>
      </rPr>
      <t>MoRTH Specifications for Road and Bridge Works, relevant provisions of Section-500 and Section-900 (Recycling / Milling), as applicable.</t>
    </r>
  </si>
  <si>
    <r>
      <rPr>
        <b/>
        <sz val="14"/>
        <color rgb="FF000000"/>
        <rFont val="Tahoma"/>
        <family val="2"/>
      </rPr>
      <t>Providing and Laying Wet Mix Macadam (WMM)</t>
    </r>
    <r>
      <rPr>
        <sz val="14"/>
        <color indexed="8"/>
        <rFont val="Tahoma"/>
        <family val="2"/>
      </rPr>
      <t xml:space="preserve">
</t>
    </r>
    <r>
      <rPr>
        <b/>
        <sz val="14"/>
        <color rgb="FF000000"/>
        <rFont val="Tahoma"/>
        <family val="2"/>
      </rPr>
      <t xml:space="preserve">Scope of Work: </t>
    </r>
    <r>
      <rPr>
        <sz val="14"/>
        <color indexed="8"/>
        <rFont val="Tahoma"/>
        <family val="2"/>
      </rPr>
      <t xml:space="preserve">Providing, laying, spreading and compacting graded stone aggregate for Wet Mix Macadam (WMM) work, including premixing of aggregates with water at Optimum Moisture Content (OMC) in an approved mechanical mixing plant, transportation of mixed material by tippers to site, laying in uniform layers with paver finisher in sub-base/base course on a well-prepared and approved surface, and compacting with suitable vibratory rollers to achieve the specified density, complete as per MoRTH Specifications and as directed by the Engineer.
</t>
    </r>
    <r>
      <rPr>
        <b/>
        <sz val="14"/>
        <color rgb="FF000000"/>
        <rFont val="Tahoma"/>
        <family val="2"/>
      </rPr>
      <t>Execution Requirements:</t>
    </r>
    <r>
      <rPr>
        <sz val="14"/>
        <color indexed="8"/>
        <rFont val="Tahoma"/>
        <family val="2"/>
      </rPr>
      <t xml:space="preserve">
1) Supply of graded aggregates conforming to the specified gradation for WMM.
2) Mixing of aggregates with required quantity of water at OMC in an approved mechanical mixing plant.
3) Transportation of mixed WMM material to site by tippers without segregation.
4) Laying of WMM in uniform layers using paver finisher on an approved and prepared subgrade/sub-base/base surface.
5) Compaction using suitable vibratory rollers to achieve the required density as specified.
6) Finishing of the surface to required line, level, camber and cross-fall.
7) Quality control including field density tests and moisture control during compaction.
</t>
    </r>
    <r>
      <rPr>
        <b/>
        <sz val="14"/>
        <color rgb="FF000000"/>
        <rFont val="Tahoma"/>
        <family val="2"/>
      </rPr>
      <t xml:space="preserve">Rate Inclusions: </t>
    </r>
    <r>
      <rPr>
        <sz val="14"/>
        <color indexed="8"/>
        <rFont val="Tahoma"/>
        <family val="2"/>
      </rPr>
      <t xml:space="preserve">The rate shall include cost of materials, labour, plant and machinery, mixing plant operation, water required for mixing and compaction, loading and unloading, transportation of mixed material, laying with paver finisher, compaction with vibratory rollers, finishing, testing, traffic management, dust control, provision of PPE, barricading, safety measures, site cleaning, and compliance with environmental and statutory requirements, complete.
</t>
    </r>
    <r>
      <rPr>
        <b/>
        <sz val="14"/>
        <color rgb="FF000000"/>
        <rFont val="Tahoma"/>
        <family val="2"/>
      </rPr>
      <t xml:space="preserve">Relevant Code / Specifications: </t>
    </r>
    <r>
      <rPr>
        <sz val="14"/>
        <color indexed="8"/>
        <rFont val="Tahoma"/>
        <family val="2"/>
      </rPr>
      <t>MoRTH Specifications for Road and Bridge Works, Clause 406 – Wet Mix Macadam, Section-400.</t>
    </r>
  </si>
  <si>
    <r>
      <rPr>
        <b/>
        <sz val="14"/>
        <rFont val="Tahoma"/>
        <family val="2"/>
      </rPr>
      <t>Providing and Applying Prime Coat over Granular Base with Cutback Bitumen (MC-70)</t>
    </r>
    <r>
      <rPr>
        <sz val="14"/>
        <rFont val="Tahoma"/>
        <family val="2"/>
      </rPr>
      <t xml:space="preserve">
</t>
    </r>
    <r>
      <rPr>
        <b/>
        <sz val="14"/>
        <rFont val="Tahoma"/>
        <family val="2"/>
      </rPr>
      <t>Scope of Work:</t>
    </r>
    <r>
      <rPr>
        <sz val="14"/>
        <rFont val="Tahoma"/>
        <family val="2"/>
      </rPr>
      <t xml:space="preserve"> Providing and applying prime coat using cutback bitumen MC-70 over a prepared granular base / stabilized soil base / crusher-run macadam surface, including ensuring that the base is dry, clean, and uniformly swept by mechanical means, heating and spraying of MC-70 conforming to IS:217 at a uniform application rate of 0.90 to 1.20 kg per sqm using an approved pressure sprayer at specified temperature, allowing a curing period of not less than 24 hours, restricting traffic during curing, and applying sand blotting where required to absorb excess binder, complete as per MoRTH Specifications and as directed by the Engineer.
</t>
    </r>
    <r>
      <rPr>
        <b/>
        <sz val="14"/>
        <rFont val="Tahoma"/>
        <family val="2"/>
      </rPr>
      <t>Execution Requirements:</t>
    </r>
    <r>
      <rPr>
        <sz val="14"/>
        <rFont val="Tahoma"/>
        <family val="2"/>
      </rPr>
      <t xml:space="preserve">
1) Preparation of granular base by mechanical brooming and removal of dust, loose particles, and foreign matter to ensure a dry and clean surface.
2) Use of cutback bitumen MC-70 conforming to IS:217 and MoRTH requirements.
3) Heating of MC-70 to the specified spraying temperature as per MoRTH guidelines.
4) Uniform spraying of prime coat at the specified rate of 0.90–1.20 kg/sqm using an approved pressure distributor.
5) Ensuring proper penetration of primer into the granular base without excessive runoff or pooling.
6) Allowing curing for a minimum period of 24 hours, with restriction of traffic during the curing period.
7) Application of sand blotting, where required, to absorb excess binder before opening to traffic or overlay.
</t>
    </r>
    <r>
      <rPr>
        <b/>
        <sz val="14"/>
        <rFont val="Tahoma"/>
        <family val="2"/>
      </rPr>
      <t xml:space="preserve">Rate Inclusions: </t>
    </r>
    <r>
      <rPr>
        <sz val="14"/>
        <rFont val="Tahoma"/>
        <family val="2"/>
      </rPr>
      <t xml:space="preserve">The rate shall include cost of cutback bitumen MC-70, heating arrangements, labour, plant and machinery, pressure spraying equipment, surface preparation and cleaning, application of prime coat, curing arrangements, sand blotting where required, traffic management, barricading, dust control, provision of PPE, safety measures, site cleaning, and compliance with environmental and statutory requirements, complete.
</t>
    </r>
    <r>
      <rPr>
        <b/>
        <sz val="14"/>
        <rFont val="Tahoma"/>
        <family val="2"/>
      </rPr>
      <t xml:space="preserve">Relevant Code / Specifications: </t>
    </r>
    <r>
      <rPr>
        <sz val="14"/>
        <rFont val="Tahoma"/>
        <family val="2"/>
      </rPr>
      <t>MoRTH Specifications for Road and Bridge Works, Clause 502 – Prime Coat, Section-500, Table 500-4 , IS:217 – Cutback Bitumen</t>
    </r>
  </si>
  <si>
    <r>
      <rPr>
        <b/>
        <sz val="14"/>
        <rFont val="Tahoma"/>
        <family val="2"/>
      </rPr>
      <t xml:space="preserve">Providing and Applying Tack Coat with Bitumen Emulsion (RS-1)
Scope of Work: </t>
    </r>
    <r>
      <rPr>
        <sz val="14"/>
        <rFont val="Tahoma"/>
        <family val="2"/>
      </rPr>
      <t xml:space="preserve">Providing and applying tack coat using RS-1 grade bitumen emulsion conforming to IS:8887 on a properly prepared and cleaned bituminous / granular surface, including removal of dust, dirt, and loose materials by mechanical brooming, and uniform spraying of tack coat at a rate of 0.20–0.30 kg per sqm using an approved emulsion pressure distributor, complete as per MoRTH Specifications and as directed by the Engineer.
</t>
    </r>
    <r>
      <rPr>
        <b/>
        <sz val="14"/>
        <rFont val="Tahoma"/>
        <family val="2"/>
      </rPr>
      <t xml:space="preserve">Execution Requirements:
</t>
    </r>
    <r>
      <rPr>
        <sz val="14"/>
        <rFont val="Tahoma"/>
        <family val="2"/>
      </rPr>
      <t>1)</t>
    </r>
    <r>
      <rPr>
        <b/>
        <sz val="14"/>
        <rFont val="Tahoma"/>
        <family val="2"/>
      </rPr>
      <t xml:space="preserve"> </t>
    </r>
    <r>
      <rPr>
        <sz val="14"/>
        <rFont val="Tahoma"/>
        <family val="2"/>
      </rPr>
      <t>Preparation of the existing surface by mechanical brooming and removal of dust, dirt, loose particles, and foreign matter.
2) Use of RS-1 grade bitumen emulsion conforming to IS:8887 and MoRTH requirements.
3) Uniform spraying of tack coat at the specified rate of 0.20–0.30 kg/sqm using an approved bitumen emulsion pressure distributor.
4) Maintenance of appropriate spray temperatures, typically 20°C to 70°C for emulsion and 50°C to 80°C for cutback (where applicable).
5) Ensuring uniform coverage without overlapping, streaking, runoff, or excess pooling.
6) Allowing the tack coat to break and set properly before laying the subsequent bituminous layer.
7) Protection of the treated surface from traffic, dust, and contamination until overlay.</t>
    </r>
    <r>
      <rPr>
        <b/>
        <sz val="14"/>
        <rFont val="Tahoma"/>
        <family val="2"/>
      </rPr>
      <t xml:space="preserve">
Rate Inclusions: </t>
    </r>
    <r>
      <rPr>
        <sz val="14"/>
        <rFont val="Tahoma"/>
        <family val="2"/>
      </rPr>
      <t>The rate shall include cost of bitumen emulsion, labour, plant and machinery, emulsion pressure distributor, mechanical brooming, surface preparation, spraying operations, fuel, curing time, traffic management, barricading, dust suppression, provision of PPE, safety measures, site cleaning, all incidental works, and compliance with environmental and statutory requirements, complete.</t>
    </r>
    <r>
      <rPr>
        <b/>
        <sz val="14"/>
        <rFont val="Tahoma"/>
        <family val="2"/>
      </rPr>
      <t xml:space="preserve">
Relevant Code / Specifications: </t>
    </r>
    <r>
      <rPr>
        <sz val="14"/>
        <rFont val="Tahoma"/>
        <family val="2"/>
      </rPr>
      <t>MoRTH Specifications for Road and Bridge Works, Clause 503 – Tack Coat, Section-500, IS:8887 – Bitumen Emulsion for Roads</t>
    </r>
  </si>
  <si>
    <r>
      <rPr>
        <b/>
        <sz val="14"/>
        <rFont val="Tahoma"/>
        <family val="2"/>
      </rPr>
      <t>Patch Work – Providing and Laying Dense Graded Bituminous Macadam (DBM) Grade-II
Scope of Work:</t>
    </r>
    <r>
      <rPr>
        <sz val="14"/>
        <rFont val="Tahoma"/>
        <family val="2"/>
      </rPr>
      <t xml:space="preserve"> Providing and laying Dense Graded Bituminous Macadam (DBM) Grade-II for patch work using VG-30 bitumen binder @ 4.5% by weight of total mix, produced in an approved 120 TPH batch type hot mix plant, using crushed aggregates conforming to MoRTH Table 500-10, including transportation of hot mix to site, laying with hydrostatic paver finisher equipped with multiplex sensor control to the required line, level and alignment, and compaction with suitable rollers to achieve the specified density, complete with all leads and lifts, as per MoRTH Specifications and as directed by the Engineer / Employer.
</t>
    </r>
    <r>
      <rPr>
        <b/>
        <sz val="14"/>
        <rFont val="Tahoma"/>
        <family val="2"/>
      </rPr>
      <t xml:space="preserve">Execution Requirements:
</t>
    </r>
    <r>
      <rPr>
        <sz val="14"/>
        <rFont val="Tahoma"/>
        <family val="2"/>
      </rPr>
      <t xml:space="preserve">1) Preparation of damaged pavement areas including cleaning, trimming of edges, and removal of loose material prior to laying DBM.
2) Production of DBM Grade-II in an approved 120 TPH batch type hot mix plant with proper quality control.
3) Mixing of crushed aggregates with refinery-manufactured VG-30 bitumen binder @ 4.5% by weight of total mix, ensuring uniform coating.
4) Transportation of hot mix to the work site in covered vehicles to prevent heat loss and segregation.
5) Laying of DBM with hydrostatic paver finisher with multiplex sensor control to achieve required grade, camber, level, and alignment.
6) Compaction of laid mix using smooth-wheeled, vibratory and tandem rollers in proper sequence to achieve the specified density and surface finish.
7) Ensuring joints, edges, and patched areas are properly compacted and finished in line with MoRTH requirements.
</t>
    </r>
    <r>
      <rPr>
        <b/>
        <sz val="14"/>
        <rFont val="Tahoma"/>
        <family val="2"/>
      </rPr>
      <t>Rate Inclusions:</t>
    </r>
    <r>
      <rPr>
        <sz val="14"/>
        <rFont val="Tahoma"/>
        <family val="2"/>
      </rPr>
      <t>The rate shall include cost of aggregates, VG-40 bitumen binder, labour, plant and machinery, operation of hot mix plant, fuel, mixing, loading, transportation of hot mix, laying with paver finisher, rolling and compaction, preparation of patch areas, tack coat where required, traffic management, barricading, dust suppression, provision of PPE, safety measures, site cleaning, quality control testing, all leads and lifts, and compliance with environmental and statutory requirements, complete.</t>
    </r>
    <r>
      <rPr>
        <b/>
        <sz val="14"/>
        <rFont val="Tahoma"/>
        <family val="2"/>
      </rPr>
      <t xml:space="preserve">
Relevant Code / Specifications: </t>
    </r>
    <r>
      <rPr>
        <sz val="14"/>
        <rFont val="Tahoma"/>
        <family val="2"/>
      </rPr>
      <t>MoRTH Specifications for Road and Bridge Works, Clause 501 – General Requirements for Bituminous Pavement Layers, Clause 505 – Dense Graded Bituminous Macadam (DBM)
Relevant provisions of IRC Specifications, as applicable.</t>
    </r>
  </si>
  <si>
    <r>
      <rPr>
        <b/>
        <sz val="14"/>
        <color rgb="FF000000"/>
        <rFont val="Tahoma"/>
        <family val="2"/>
      </rPr>
      <t>Providing and Laying Bituminous Concrete (BC) with VG-30</t>
    </r>
    <r>
      <rPr>
        <sz val="14"/>
        <color indexed="8"/>
        <rFont val="Tahoma"/>
        <family val="2"/>
      </rPr>
      <t xml:space="preserve">
</t>
    </r>
    <r>
      <rPr>
        <b/>
        <sz val="14"/>
        <color rgb="FF000000"/>
        <rFont val="Tahoma"/>
        <family val="2"/>
      </rPr>
      <t>Scope of Work:</t>
    </r>
    <r>
      <rPr>
        <sz val="14"/>
        <color indexed="8"/>
        <rFont val="Tahoma"/>
        <family val="2"/>
      </rPr>
      <t xml:space="preserve"> Providing and laying Bituminous Concrete (BC) using VG-30 bitumen binder, produced in an approved 100–120 TPH batch type hot mix plant with an average output of 75 TPH, using crushed aggregates of specified grading and mineral filler, premixed with bituminous binder @ 5.2 to 5.4 percent by weight of total mix, including transportation of hot mix to the work site, laying with a hydrostatic paver finisher with sensor control to the required grade, level and alignment, and compaction with suitable rollers to achieve the specified density, complete as per MoRTH Specifications and as directed by the Engineer.
</t>
    </r>
    <r>
      <rPr>
        <b/>
        <sz val="14"/>
        <color rgb="FF000000"/>
        <rFont val="Tahoma"/>
        <family val="2"/>
      </rPr>
      <t>Execution Requirements:</t>
    </r>
    <r>
      <rPr>
        <sz val="14"/>
        <color indexed="8"/>
        <rFont val="Tahoma"/>
        <family val="2"/>
      </rPr>
      <t xml:space="preserve">
1) Production of Bituminous Concrete in an approved batch type hot mix plant conforming to MoRTH requirements.
2) Use of crushed aggregates of specified grading and approved mineral filler.
3) Mixing of aggregates with refinery-manufactured VG-40 bitumen binder @ 5.2–5.4% by weight of total mix to ensure uniform coating.
4) Transportation of hot mix to site in covered vehicles to prevent heat loss and segregation.
5) Laying of BC with hydrostatic paver finisher fitted with electronic/sensor control to achieve required line, level, camber and alignment.
6) Compaction using smooth-wheeled, vibratory and tandem rollers in proper sequence to achieve the specified density and surface finish.
7) Formation and compaction of longitudinal and transverse joints as per MoRTH specifications.
</t>
    </r>
    <r>
      <rPr>
        <b/>
        <sz val="14"/>
        <color rgb="FF000000"/>
        <rFont val="Tahoma"/>
        <family val="2"/>
      </rPr>
      <t xml:space="preserve">Rate Inclusions: </t>
    </r>
    <r>
      <rPr>
        <sz val="14"/>
        <color indexed="8"/>
        <rFont val="Tahoma"/>
        <family val="2"/>
      </rPr>
      <t xml:space="preserve">The rate shall include cost of crushed aggregates, VG-40 bitumen binder, mineral filler, labour, plant and machinery, operation of hot mix plant, fuel, mixing, loading, transportation of hot mix, laying with paver finisher, rolling and compaction, tack coat where required, traffic management, barricading, dust control, provision of PPE, safety measures, site cleaning, quality control testing, all leads and lifts, and compliance with environmental and statutory requirements, complete.
</t>
    </r>
    <r>
      <rPr>
        <b/>
        <sz val="14"/>
        <color rgb="FF000000"/>
        <rFont val="Tahoma"/>
        <family val="2"/>
      </rPr>
      <t xml:space="preserve">Relevant Code / Specifications: </t>
    </r>
    <r>
      <rPr>
        <sz val="14"/>
        <color indexed="8"/>
        <rFont val="Tahoma"/>
        <family val="2"/>
      </rPr>
      <t>MoRTH Specifications for Road and Bridge Works, Clause 501 – General Requirements for Bituminous Pavement Layers, Clause 509 – Bituminous Concrete</t>
    </r>
  </si>
  <si>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</si>
  <si>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</si>
  <si>
    <t xml:space="preserve">Rates </t>
  </si>
  <si>
    <t xml:space="preserve">Amount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</si>
</sst>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0"/>
    <numFmt numFmtId="165" formatCode="0.00_);\(0.00\)"/>
    <numFmt numFmtId="167" formatCode="_(* #,##0.00_);_(* \(#,##0.00\);_(* &quot;-&quot;??_);_(@_)"/>
  </numFmts>
  <fonts count="26" x14ac:knownFonts="1">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sz val="11"/>
      <color theme="1"/>
      <name val="Calibri"/>
      <family val="2"/>
      <scheme val="minor"/>
    </font>
    <font>
      <b/>
      <sz val="14"/>
      <color theme="1"/>
      <name val="Calibri"/>
      <family val="2"/>
      <scheme val="minor"/>
    </font>
    <font>
      <sz val="11"/>
      <color rgb="FF000000"/>
      <name val="Dotum"/>
      <family val="2"/>
    </font>
    <font>
      <b/>
      <sz val="11"/>
      <color theme="1"/>
      <name val="Arial Narrow"/>
      <family val="2"/>
    </font>
    <font>
      <sz val="11"/>
      <name val="Calibri"/>
      <family val="2"/>
      <scheme val="minor"/>
    </font>
    <font>
      <sz val="11"/>
      <color rgb="FFFF0000"/>
      <name val="Calibri"/>
      <family val="2"/>
      <scheme val="minor"/>
    </font>
    <font>
      <sz val="11"/>
      <color theme="1"/>
      <name val="Arial Narrow"/>
      <family val="2"/>
    </font>
    <font>
      <sz val="10"/>
      <name val="Arial"/>
      <family val="2"/>
    </font>
    <font>
      <b/>
      <sz val="18"/>
      <color theme="1"/>
      <name val="Tahoma"/>
      <family val="2"/>
    </font>
    <font>
      <b/>
      <sz val="14"/>
      <color theme="1"/>
      <name val="Tahoma"/>
      <family val="2"/>
    </font>
    <font>
      <sz val="14"/>
      <color theme="1"/>
      <name val="Tahoma"/>
      <family val="2"/>
    </font>
    <font>
      <sz val="14"/>
      <name val="Tahoma"/>
      <family val="2"/>
    </font>
    <font>
      <sz val="14"/>
      <color rgb="FF000000"/>
      <name val="Tahoma"/>
      <family val="2"/>
    </font>
    <font>
      <b/>
      <sz val="14"/>
      <color rgb="FF000000"/>
      <name val="Tahoma"/>
      <family val="2"/>
    </font>
    <font>
      <sz val="14"/>
      <color indexed="8"/>
      <name val="Tahoma"/>
      <family val="2"/>
    </font>
    <font>
      <b/>
      <sz val="14"/>
      <name val="Tahoma"/>
      <family val="2"/>
    </font>
    <font>
      <sz val="14"/>
      <color theme="0"/>
      <name val="Tahoma"/>
      <family val="2"/>
    </font>
    <font>
      <b/>
      <sz val="16"/>
      <color theme="1"/>
      <name val="Tahoma"/>
      <family val="2"/>
    </font>
    <font>
      <b/>
      <sz val="16"/>
      <color theme="1"/>
      <name val="Poppins"/>
    </font>
    <font>
      <sz val="16"/>
      <color theme="1"/>
      <name val="Poppins"/>
    </font>
    <font>
      <b/>
      <sz val="22"/>
      <color theme="1"/>
      <name val="Tahoma"/>
      <family val="2"/>
    </font>
    <font>
      <b/>
      <sz val="16"/>
      <color indexed="8"/>
      <name val="Tahoma"/>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43" fontId="4" fillId="0" borderId="0" applyFont="0" applyFill="0" applyBorder="0" applyAlignment="0" applyProtection="0"/>
    <xf numFmtId="0" fontId="6" fillId="0" borderId="0"/>
    <xf numFmtId="0" fontId="11" fillId="0" borderId="0"/>
  </cellStyleXfs>
  <cellXfs count="75">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164"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xf>
    <xf numFmtId="0" fontId="0" fillId="0" borderId="0" xfId="0" applyAlignment="1">
      <alignment horizontal="left"/>
    </xf>
    <xf numFmtId="2" fontId="8" fillId="0" borderId="1" xfId="0" applyNumberFormat="1" applyFont="1" applyBorder="1" applyAlignment="1">
      <alignment horizontal="center" vertical="center"/>
    </xf>
    <xf numFmtId="0" fontId="8" fillId="0" borderId="1" xfId="0" applyFont="1" applyBorder="1" applyAlignment="1">
      <alignment horizontal="center" vertical="center"/>
    </xf>
    <xf numFmtId="164" fontId="8" fillId="0" borderId="1" xfId="0" applyNumberFormat="1" applyFont="1" applyBorder="1" applyAlignment="1">
      <alignment horizontal="center" vertical="center"/>
    </xf>
    <xf numFmtId="0" fontId="8" fillId="0" borderId="1" xfId="0" applyFont="1" applyBorder="1" applyAlignment="1">
      <alignment horizontal="center"/>
    </xf>
    <xf numFmtId="0" fontId="7" fillId="0" borderId="0" xfId="0" applyFont="1" applyAlignment="1">
      <alignment horizontal="center" vertical="center" wrapText="1"/>
    </xf>
    <xf numFmtId="0" fontId="10" fillId="0" borderId="1" xfId="0" applyFont="1" applyBorder="1" applyAlignment="1">
      <alignment horizontal="center"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horizontal="center"/>
    </xf>
    <xf numFmtId="2" fontId="10" fillId="0" borderId="1" xfId="0" applyNumberFormat="1" applyFont="1" applyBorder="1" applyAlignment="1">
      <alignment horizontal="center"/>
    </xf>
    <xf numFmtId="0" fontId="10" fillId="0" borderId="0" xfId="0" applyFont="1"/>
    <xf numFmtId="164" fontId="10" fillId="0" borderId="1" xfId="0" applyNumberFormat="1" applyFont="1" applyBorder="1" applyAlignment="1">
      <alignment horizontal="center"/>
    </xf>
    <xf numFmtId="0" fontId="0" fillId="0" borderId="0" xfId="0" applyAlignment="1">
      <alignment horizontal="center"/>
    </xf>
    <xf numFmtId="0" fontId="0" fillId="0" borderId="1" xfId="0" applyBorder="1" applyAlignment="1">
      <alignment vertical="center"/>
    </xf>
    <xf numFmtId="0" fontId="0" fillId="0" borderId="1" xfId="0" applyBorder="1" applyAlignment="1">
      <alignment horizontal="left"/>
    </xf>
    <xf numFmtId="0" fontId="9" fillId="0" borderId="0" xfId="0" applyFont="1"/>
    <xf numFmtId="0" fontId="0" fillId="0" borderId="2" xfId="0" applyBorder="1"/>
    <xf numFmtId="0" fontId="8" fillId="0" borderId="1" xfId="0" applyFont="1" applyBorder="1" applyAlignment="1">
      <alignment vertical="center"/>
    </xf>
    <xf numFmtId="0" fontId="8" fillId="0" borderId="0" xfId="0" applyFont="1"/>
    <xf numFmtId="0" fontId="8" fillId="0" borderId="1" xfId="0" applyFont="1" applyBorder="1" applyAlignment="1">
      <alignment horizontal="left"/>
    </xf>
    <xf numFmtId="0" fontId="8" fillId="0" borderId="1" xfId="0" applyFont="1" applyBorder="1" applyAlignment="1">
      <alignment horizontal="left" vertical="center"/>
    </xf>
    <xf numFmtId="0" fontId="8" fillId="0" borderId="0" xfId="0" applyFont="1" applyAlignment="1">
      <alignment horizontal="center" vertical="center"/>
    </xf>
    <xf numFmtId="0" fontId="0" fillId="0" borderId="0" xfId="0" applyAlignment="1">
      <alignment wrapText="1"/>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xf>
    <xf numFmtId="2" fontId="14" fillId="0" borderId="1" xfId="0" applyNumberFormat="1" applyFont="1" applyBorder="1" applyAlignment="1">
      <alignment horizontal="center" vertical="center"/>
    </xf>
    <xf numFmtId="43" fontId="15" fillId="0" borderId="1" xfId="1" applyFont="1" applyBorder="1" applyAlignment="1">
      <alignment horizontal="center" vertical="center"/>
    </xf>
    <xf numFmtId="0" fontId="15" fillId="0" borderId="1" xfId="0" applyFont="1" applyBorder="1" applyAlignment="1">
      <alignment horizontal="center" vertical="center"/>
    </xf>
    <xf numFmtId="43" fontId="14" fillId="0" borderId="0" xfId="0" applyNumberFormat="1" applyFont="1" applyAlignment="1">
      <alignment vertical="center"/>
    </xf>
    <xf numFmtId="43" fontId="15" fillId="2" borderId="1" xfId="1" applyFont="1" applyFill="1" applyBorder="1" applyAlignment="1">
      <alignment horizontal="center" vertical="center"/>
    </xf>
    <xf numFmtId="0" fontId="18" fillId="0" borderId="1" xfId="0" applyFont="1" applyBorder="1" applyAlignment="1">
      <alignment horizontal="center" vertical="center" wrapText="1"/>
    </xf>
    <xf numFmtId="0" fontId="14" fillId="0" borderId="0" xfId="0" applyFont="1" applyAlignment="1">
      <alignment vertical="center" wrapText="1"/>
    </xf>
    <xf numFmtId="0" fontId="14" fillId="0" borderId="1" xfId="0" applyFont="1" applyBorder="1" applyAlignment="1">
      <alignment horizontal="center"/>
    </xf>
    <xf numFmtId="43" fontId="19" fillId="0" borderId="1" xfId="1" applyFont="1" applyBorder="1" applyAlignment="1">
      <alignment horizontal="center" vertical="center"/>
    </xf>
    <xf numFmtId="0" fontId="20" fillId="0" borderId="1" xfId="0" applyFont="1" applyBorder="1" applyAlignment="1">
      <alignment horizontal="center"/>
    </xf>
    <xf numFmtId="43" fontId="14" fillId="0" borderId="0" xfId="0" applyNumberFormat="1" applyFont="1"/>
    <xf numFmtId="0" fontId="14" fillId="0" borderId="0" xfId="0" applyFont="1"/>
    <xf numFmtId="43" fontId="13" fillId="0" borderId="1" xfId="0" applyNumberFormat="1" applyFont="1" applyBorder="1" applyAlignment="1">
      <alignment horizontal="center"/>
    </xf>
    <xf numFmtId="0" fontId="14" fillId="0" borderId="0" xfId="0" applyFont="1" applyAlignment="1">
      <alignment horizontal="center"/>
    </xf>
    <xf numFmtId="0" fontId="14" fillId="0" borderId="0" xfId="0" applyFont="1" applyAlignment="1">
      <alignment horizontal="left"/>
    </xf>
    <xf numFmtId="0" fontId="16" fillId="0" borderId="1" xfId="0" applyFont="1" applyBorder="1" applyAlignment="1">
      <alignment horizontal="left" vertical="center" wrapText="1"/>
    </xf>
    <xf numFmtId="0" fontId="15" fillId="0" borderId="1" xfId="0" applyFont="1" applyBorder="1" applyAlignment="1">
      <alignment horizontal="left" vertical="center" wrapText="1"/>
    </xf>
    <xf numFmtId="0" fontId="18" fillId="0" borderId="1" xfId="0" applyFont="1" applyBorder="1" applyAlignment="1">
      <alignment horizontal="left" vertical="center" wrapText="1"/>
    </xf>
    <xf numFmtId="0" fontId="22" fillId="0" borderId="0" xfId="0" applyFont="1" applyAlignment="1">
      <alignment horizontal="left" vertical="center"/>
    </xf>
    <xf numFmtId="0" fontId="22" fillId="0" borderId="0" xfId="0" applyFont="1" applyAlignment="1">
      <alignment horizontal="center" vertical="center"/>
    </xf>
    <xf numFmtId="0" fontId="23" fillId="0" borderId="0" xfId="0" applyFont="1"/>
    <xf numFmtId="167" fontId="23" fillId="0" borderId="0" xfId="0" applyNumberFormat="1" applyFont="1"/>
    <xf numFmtId="0" fontId="25" fillId="3" borderId="1" xfId="0" applyFont="1" applyFill="1" applyBorder="1" applyAlignment="1">
      <alignment horizontal="center" vertical="center" wrapText="1"/>
    </xf>
    <xf numFmtId="165" fontId="25"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22" fillId="0" borderId="0" xfId="0" applyFont="1" applyAlignment="1">
      <alignment horizontal="left" vertical="center"/>
    </xf>
    <xf numFmtId="0" fontId="22" fillId="0" borderId="0" xfId="0" applyFont="1" applyAlignment="1">
      <alignment horizontal="left" vertical="center" wrapText="1"/>
    </xf>
    <xf numFmtId="0" fontId="21" fillId="0" borderId="1" xfId="0" applyFont="1" applyBorder="1" applyAlignment="1">
      <alignment horizontal="center" vertical="center"/>
    </xf>
    <xf numFmtId="0" fontId="24"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0" fontId="1" fillId="3" borderId="1" xfId="0"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xf>
    <xf numFmtId="0" fontId="1" fillId="3" borderId="1" xfId="0" applyFont="1" applyFill="1" applyBorder="1" applyAlignment="1">
      <alignment horizontal="center" vertical="center"/>
    </xf>
  </cellXfs>
  <cellStyles count="4">
    <cellStyle name="Comma" xfId="1" builtinId="3"/>
    <cellStyle name="Normal" xfId="0" builtinId="0"/>
    <cellStyle name="Normal 10" xfId="2" xr:uid="{8A9CBD48-7090-4294-97BE-243D3429913D}"/>
    <cellStyle name="Normal 2" xfId="3" xr:uid="{E72B4C9B-3714-4E71-98C4-75E60AB6E8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9649-C8F1-48EA-A683-8CBFE9B1449E}">
  <sheetPr>
    <pageSetUpPr fitToPage="1"/>
  </sheetPr>
  <dimension ref="A1:J21"/>
  <sheetViews>
    <sheetView tabSelected="1" view="pageBreakPreview" zoomScale="55" zoomScaleNormal="51" zoomScaleSheetLayoutView="55" workbookViewId="0">
      <pane xSplit="3" ySplit="4" topLeftCell="D7" activePane="bottomRight" state="frozen"/>
      <selection pane="topRight" activeCell="D1" sqref="D1"/>
      <selection pane="bottomLeft" activeCell="A5" sqref="A5"/>
      <selection pane="bottomRight" activeCell="G7" sqref="G7"/>
    </sheetView>
  </sheetViews>
  <sheetFormatPr defaultColWidth="8.77734375" defaultRowHeight="17.05" x14ac:dyDescent="0.25"/>
  <cols>
    <col min="1" max="1" width="6.88671875" style="50" customWidth="1"/>
    <col min="2" max="2" width="13.33203125" style="32" customWidth="1"/>
    <col min="3" max="3" width="155.77734375" style="51" customWidth="1"/>
    <col min="4" max="4" width="17.21875" style="50" customWidth="1"/>
    <col min="5" max="5" width="19" style="50" customWidth="1"/>
    <col min="6" max="6" width="19.33203125" style="50" customWidth="1"/>
    <col min="7" max="7" width="26.77734375" style="50" customWidth="1"/>
    <col min="8" max="8" width="19" style="50" customWidth="1"/>
    <col min="9" max="9" width="57.77734375" style="48" customWidth="1"/>
    <col min="10" max="10" width="17.88671875" style="48" customWidth="1"/>
    <col min="11" max="16384" width="8.77734375" style="48"/>
  </cols>
  <sheetData>
    <row r="1" spans="1:10" s="31" customFormat="1" ht="27.5" x14ac:dyDescent="0.3">
      <c r="A1" s="67" t="s">
        <v>24</v>
      </c>
      <c r="B1" s="67"/>
      <c r="C1" s="67"/>
      <c r="D1" s="67"/>
      <c r="E1" s="67"/>
      <c r="F1" s="67"/>
      <c r="G1" s="67"/>
      <c r="H1" s="67"/>
    </row>
    <row r="2" spans="1:10" s="31" customFormat="1" ht="22.95" x14ac:dyDescent="0.3">
      <c r="A2" s="68" t="s">
        <v>97</v>
      </c>
      <c r="B2" s="68"/>
      <c r="C2" s="68"/>
      <c r="D2" s="68"/>
      <c r="E2" s="68"/>
      <c r="F2" s="68"/>
      <c r="G2" s="68"/>
      <c r="H2" s="68"/>
    </row>
    <row r="3" spans="1:10" s="31" customFormat="1" x14ac:dyDescent="0.3">
      <c r="A3" s="69"/>
      <c r="B3" s="69"/>
      <c r="C3" s="69"/>
      <c r="D3" s="69"/>
      <c r="E3" s="69"/>
      <c r="F3" s="69"/>
      <c r="G3" s="69"/>
      <c r="H3" s="69"/>
    </row>
    <row r="4" spans="1:10" s="33" customFormat="1" ht="39.299999999999997" x14ac:dyDescent="0.3">
      <c r="A4" s="59" t="s">
        <v>19</v>
      </c>
      <c r="B4" s="59" t="s">
        <v>96</v>
      </c>
      <c r="C4" s="59" t="s">
        <v>94</v>
      </c>
      <c r="D4" s="59" t="s">
        <v>2</v>
      </c>
      <c r="E4" s="60" t="s">
        <v>11</v>
      </c>
      <c r="F4" s="60" t="s">
        <v>115</v>
      </c>
      <c r="G4" s="60" t="s">
        <v>116</v>
      </c>
      <c r="H4" s="61" t="s">
        <v>8</v>
      </c>
    </row>
    <row r="5" spans="1:10" s="31" customFormat="1" ht="327.95" customHeight="1" x14ac:dyDescent="0.3">
      <c r="A5" s="34">
        <v>1</v>
      </c>
      <c r="B5" s="35" t="s">
        <v>74</v>
      </c>
      <c r="C5" s="52" t="s">
        <v>106</v>
      </c>
      <c r="D5" s="36" t="s">
        <v>20</v>
      </c>
      <c r="E5" s="37">
        <f>VLOOKUP(B5,Measurement!$B$149:$D$158,3,0)</f>
        <v>725.9</v>
      </c>
      <c r="F5" s="38"/>
      <c r="G5" s="38">
        <f t="shared" ref="G5:G11" si="0">E5*F5</f>
        <v>0</v>
      </c>
      <c r="H5" s="39"/>
      <c r="J5" s="40"/>
    </row>
    <row r="6" spans="1:10" s="31" customFormat="1" ht="349.55" customHeight="1" x14ac:dyDescent="0.3">
      <c r="A6" s="34">
        <f>A5+1</f>
        <v>2</v>
      </c>
      <c r="B6" s="35" t="s">
        <v>25</v>
      </c>
      <c r="C6" s="52" t="s">
        <v>107</v>
      </c>
      <c r="D6" s="36" t="s">
        <v>21</v>
      </c>
      <c r="E6" s="37">
        <f>VLOOKUP(B6,Measurement!$B$149:$D$158,3,0)</f>
        <v>495</v>
      </c>
      <c r="F6" s="41"/>
      <c r="G6" s="38">
        <f t="shared" si="0"/>
        <v>0</v>
      </c>
      <c r="H6" s="39"/>
      <c r="J6" s="40"/>
    </row>
    <row r="7" spans="1:10" s="31" customFormat="1" ht="381.6" customHeight="1" x14ac:dyDescent="0.3">
      <c r="A7" s="34">
        <f t="shared" ref="A7:A11" si="1">A6+1</f>
        <v>3</v>
      </c>
      <c r="B7" s="42" t="s">
        <v>27</v>
      </c>
      <c r="C7" s="54" t="s">
        <v>108</v>
      </c>
      <c r="D7" s="36" t="s">
        <v>20</v>
      </c>
      <c r="E7" s="37">
        <f>VLOOKUP(B7,Measurement!$B$149:$D$158,3,0)</f>
        <v>369.6</v>
      </c>
      <c r="F7" s="38"/>
      <c r="G7" s="38">
        <f t="shared" si="0"/>
        <v>0</v>
      </c>
      <c r="H7" s="39"/>
      <c r="J7" s="40"/>
    </row>
    <row r="8" spans="1:10" s="31" customFormat="1" ht="409.1" customHeight="1" x14ac:dyDescent="0.3">
      <c r="A8" s="34">
        <f t="shared" si="1"/>
        <v>4</v>
      </c>
      <c r="B8" s="34" t="s">
        <v>95</v>
      </c>
      <c r="C8" s="53" t="s">
        <v>109</v>
      </c>
      <c r="D8" s="36" t="s">
        <v>21</v>
      </c>
      <c r="E8" s="37">
        <f>VLOOKUP(B8,Measurement!$B$149:$D$158,3,0)</f>
        <v>2464</v>
      </c>
      <c r="F8" s="38"/>
      <c r="G8" s="38">
        <f t="shared" si="0"/>
        <v>0</v>
      </c>
      <c r="H8" s="39"/>
      <c r="J8" s="40"/>
    </row>
    <row r="9" spans="1:10" s="31" customFormat="1" ht="379" customHeight="1" x14ac:dyDescent="0.3">
      <c r="A9" s="34">
        <f t="shared" si="1"/>
        <v>5</v>
      </c>
      <c r="B9" s="34" t="s">
        <v>77</v>
      </c>
      <c r="C9" s="53" t="s">
        <v>110</v>
      </c>
      <c r="D9" s="36" t="s">
        <v>21</v>
      </c>
      <c r="E9" s="37">
        <f>VLOOKUP(B9,Measurement!$B$149:$D$158,3,0)</f>
        <v>28284.5</v>
      </c>
      <c r="F9" s="38"/>
      <c r="G9" s="38">
        <f t="shared" si="0"/>
        <v>0</v>
      </c>
      <c r="H9" s="39"/>
      <c r="I9" s="43"/>
      <c r="J9" s="40"/>
    </row>
    <row r="10" spans="1:10" s="31" customFormat="1" ht="409.1" customHeight="1" x14ac:dyDescent="0.3">
      <c r="A10" s="34">
        <f t="shared" si="1"/>
        <v>6</v>
      </c>
      <c r="B10" s="34" t="s">
        <v>17</v>
      </c>
      <c r="C10" s="53" t="s">
        <v>111</v>
      </c>
      <c r="D10" s="36" t="s">
        <v>20</v>
      </c>
      <c r="E10" s="37">
        <f>VLOOKUP(B10,Measurement!$B$149:$D$158,3,0)</f>
        <v>503.15</v>
      </c>
      <c r="F10" s="38"/>
      <c r="G10" s="38">
        <f t="shared" si="0"/>
        <v>0</v>
      </c>
      <c r="H10" s="39"/>
      <c r="J10" s="40"/>
    </row>
    <row r="11" spans="1:10" s="31" customFormat="1" ht="375.05" customHeight="1" x14ac:dyDescent="0.3">
      <c r="A11" s="34">
        <f t="shared" si="1"/>
        <v>7</v>
      </c>
      <c r="B11" s="42" t="s">
        <v>18</v>
      </c>
      <c r="C11" s="54" t="s">
        <v>112</v>
      </c>
      <c r="D11" s="36" t="s">
        <v>20</v>
      </c>
      <c r="E11" s="37">
        <f>VLOOKUP(B11,Measurement!$B$149:$D$158,3,0)+(Measurement!D157*10%)</f>
        <v>1243.5499999999997</v>
      </c>
      <c r="F11" s="38"/>
      <c r="G11" s="38">
        <f t="shared" si="0"/>
        <v>0</v>
      </c>
      <c r="H11" s="34"/>
      <c r="J11" s="40"/>
    </row>
    <row r="12" spans="1:10" ht="19.649999999999999" x14ac:dyDescent="0.25">
      <c r="A12" s="44"/>
      <c r="B12" s="44"/>
      <c r="C12" s="66" t="s">
        <v>22</v>
      </c>
      <c r="D12" s="66"/>
      <c r="E12" s="66"/>
      <c r="F12" s="45"/>
      <c r="G12" s="45">
        <f>SUM(G5:G11)</f>
        <v>0</v>
      </c>
      <c r="H12" s="46"/>
      <c r="I12" s="47"/>
    </row>
    <row r="13" spans="1:10" ht="19.649999999999999" x14ac:dyDescent="0.25">
      <c r="A13" s="44"/>
      <c r="B13" s="44"/>
      <c r="C13" s="66" t="s">
        <v>98</v>
      </c>
      <c r="D13" s="66"/>
      <c r="E13" s="66"/>
      <c r="F13" s="45"/>
      <c r="G13" s="45">
        <f>G12*18%</f>
        <v>0</v>
      </c>
      <c r="H13" s="46"/>
    </row>
    <row r="14" spans="1:10" ht="19.649999999999999" x14ac:dyDescent="0.25">
      <c r="A14" s="44"/>
      <c r="B14" s="44"/>
      <c r="C14" s="66" t="s">
        <v>99</v>
      </c>
      <c r="D14" s="66"/>
      <c r="E14" s="66"/>
      <c r="F14" s="45"/>
      <c r="G14" s="45">
        <f>SUM(G12:G13)</f>
        <v>0</v>
      </c>
      <c r="H14" s="49"/>
    </row>
    <row r="17" spans="1:7" ht="30.15" x14ac:dyDescent="0.25">
      <c r="A17" s="64" t="s">
        <v>113</v>
      </c>
      <c r="B17" s="64"/>
      <c r="C17" s="64"/>
      <c r="D17" s="64"/>
      <c r="E17" s="64"/>
      <c r="F17" s="64"/>
      <c r="G17" s="64"/>
    </row>
    <row r="18" spans="1:7" ht="30.15" x14ac:dyDescent="0.95">
      <c r="A18" s="56"/>
      <c r="B18" s="55"/>
      <c r="C18" s="55"/>
      <c r="D18" s="55"/>
      <c r="E18" s="55"/>
      <c r="F18" s="57"/>
      <c r="G18" s="58"/>
    </row>
    <row r="19" spans="1:7" x14ac:dyDescent="0.25">
      <c r="A19" s="65" t="s">
        <v>114</v>
      </c>
      <c r="B19" s="65"/>
      <c r="C19" s="65"/>
      <c r="D19" s="65"/>
      <c r="E19" s="65"/>
      <c r="F19" s="65"/>
      <c r="G19" s="65"/>
    </row>
    <row r="20" spans="1:7" x14ac:dyDescent="0.25">
      <c r="A20" s="65"/>
      <c r="B20" s="65"/>
      <c r="C20" s="65"/>
      <c r="D20" s="65"/>
      <c r="E20" s="65"/>
      <c r="F20" s="65"/>
      <c r="G20" s="65"/>
    </row>
    <row r="21" spans="1:7" x14ac:dyDescent="0.25">
      <c r="A21" s="65"/>
      <c r="B21" s="65"/>
      <c r="C21" s="65"/>
      <c r="D21" s="65"/>
      <c r="E21" s="65"/>
      <c r="F21" s="65"/>
      <c r="G21" s="65"/>
    </row>
  </sheetData>
  <mergeCells count="8">
    <mergeCell ref="A17:G17"/>
    <mergeCell ref="A19:G21"/>
    <mergeCell ref="C14:E14"/>
    <mergeCell ref="A1:H1"/>
    <mergeCell ref="A2:H2"/>
    <mergeCell ref="A3:H3"/>
    <mergeCell ref="C12:E12"/>
    <mergeCell ref="C13:E13"/>
  </mergeCells>
  <pageMargins left="0.51181102362204722" right="0.51181102362204722" top="0.55118110236220474" bottom="0.55118110236220474" header="0.31496062992125984" footer="0.31496062992125984"/>
  <pageSetup paperSize="9" scale="49" fitToHeight="4" orientation="landscape" r:id="rId1"/>
  <headerFooter>
    <oddHeader>&amp;A</oddHeader>
    <oddFooter>Page &amp;P of &amp;N</oddFooter>
  </headerFooter>
  <colBreaks count="1" manualBreakCount="1">
    <brk id="8" max="2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2A3D2-0799-4BB9-9D16-0D410EADFA97}">
  <sheetPr>
    <pageSetUpPr fitToPage="1"/>
  </sheetPr>
  <dimension ref="A1:N159"/>
  <sheetViews>
    <sheetView view="pageBreakPreview" zoomScale="115" zoomScaleNormal="90" zoomScaleSheetLayoutView="115" workbookViewId="0">
      <pane xSplit="6" ySplit="5" topLeftCell="G6" activePane="bottomRight" state="frozen"/>
      <selection pane="topRight" activeCell="G1" sqref="G1"/>
      <selection pane="bottomLeft" activeCell="A6" sqref="A6"/>
      <selection pane="bottomRight" activeCell="G6" sqref="G6"/>
    </sheetView>
  </sheetViews>
  <sheetFormatPr defaultRowHeight="15.05" x14ac:dyDescent="0.3"/>
  <cols>
    <col min="1" max="1" width="5.33203125" bestFit="1" customWidth="1"/>
    <col min="2" max="2" width="18.33203125" style="8" customWidth="1"/>
    <col min="3" max="3" width="7.21875" customWidth="1"/>
    <col min="6" max="6" width="8.88671875" customWidth="1"/>
    <col min="7" max="7" width="4.44140625" customWidth="1"/>
    <col min="10" max="10" width="9.44140625" bestFit="1" customWidth="1"/>
    <col min="12" max="12" width="10.21875" style="20" customWidth="1"/>
    <col min="13" max="13" width="13.21875" style="20" bestFit="1" customWidth="1"/>
    <col min="14" max="14" width="33" style="20" customWidth="1"/>
  </cols>
  <sheetData>
    <row r="1" spans="1:14" ht="35.35" customHeight="1" x14ac:dyDescent="0.3">
      <c r="A1" s="71" t="s">
        <v>24</v>
      </c>
      <c r="B1" s="71"/>
      <c r="C1" s="71"/>
      <c r="D1" s="71"/>
      <c r="E1" s="71"/>
      <c r="F1" s="71"/>
      <c r="G1" s="71"/>
      <c r="H1" s="71"/>
      <c r="I1" s="71"/>
      <c r="J1" s="71"/>
      <c r="K1" s="71"/>
      <c r="L1" s="71"/>
      <c r="M1" s="71"/>
      <c r="N1" s="71"/>
    </row>
    <row r="2" spans="1:14" ht="15.75" x14ac:dyDescent="0.3">
      <c r="A2" s="72" t="s">
        <v>104</v>
      </c>
      <c r="B2" s="72"/>
      <c r="C2" s="72"/>
      <c r="D2" s="72"/>
      <c r="E2" s="72"/>
      <c r="F2" s="72"/>
      <c r="G2" s="72"/>
      <c r="H2" s="72"/>
      <c r="I2" s="72"/>
      <c r="J2" s="72"/>
      <c r="K2" s="72"/>
      <c r="L2" s="72"/>
      <c r="M2" s="72"/>
      <c r="N2" s="72"/>
    </row>
    <row r="3" spans="1:14" ht="18.350000000000001" x14ac:dyDescent="0.35">
      <c r="A3" s="73"/>
      <c r="B3" s="73"/>
      <c r="C3" s="73"/>
      <c r="D3" s="73"/>
      <c r="E3" s="73"/>
      <c r="F3" s="73"/>
      <c r="G3" s="73"/>
      <c r="H3" s="73"/>
      <c r="I3" s="73"/>
      <c r="J3" s="73"/>
      <c r="K3" s="73"/>
      <c r="L3" s="73"/>
    </row>
    <row r="4" spans="1:14" x14ac:dyDescent="0.3">
      <c r="A4" s="74" t="s">
        <v>0</v>
      </c>
      <c r="B4" s="74" t="s">
        <v>1</v>
      </c>
      <c r="C4" s="74" t="s">
        <v>2</v>
      </c>
      <c r="D4" s="74" t="s">
        <v>3</v>
      </c>
      <c r="E4" s="74"/>
      <c r="F4" s="74" t="s">
        <v>4</v>
      </c>
      <c r="G4" s="74" t="s">
        <v>5</v>
      </c>
      <c r="H4" s="74" t="s">
        <v>6</v>
      </c>
      <c r="I4" s="74" t="s">
        <v>7</v>
      </c>
      <c r="J4" s="74" t="s">
        <v>14</v>
      </c>
      <c r="K4" s="70" t="s">
        <v>11</v>
      </c>
      <c r="L4" s="70" t="s">
        <v>100</v>
      </c>
      <c r="M4" s="70" t="s">
        <v>101</v>
      </c>
      <c r="N4" s="70" t="s">
        <v>79</v>
      </c>
    </row>
    <row r="5" spans="1:14" x14ac:dyDescent="0.3">
      <c r="A5" s="74"/>
      <c r="B5" s="74"/>
      <c r="C5" s="74"/>
      <c r="D5" s="62" t="s">
        <v>9</v>
      </c>
      <c r="E5" s="62" t="s">
        <v>10</v>
      </c>
      <c r="F5" s="74"/>
      <c r="G5" s="74"/>
      <c r="H5" s="74" t="s">
        <v>6</v>
      </c>
      <c r="I5" s="74" t="s">
        <v>7</v>
      </c>
      <c r="J5" s="74"/>
      <c r="K5" s="70" t="s">
        <v>11</v>
      </c>
      <c r="L5" s="70" t="s">
        <v>8</v>
      </c>
      <c r="M5" s="70" t="s">
        <v>8</v>
      </c>
      <c r="N5" s="70" t="s">
        <v>8</v>
      </c>
    </row>
    <row r="6" spans="1:14" x14ac:dyDescent="0.3">
      <c r="A6" s="2">
        <v>1</v>
      </c>
      <c r="B6" s="3" t="s">
        <v>77</v>
      </c>
      <c r="C6" s="2" t="s">
        <v>21</v>
      </c>
      <c r="D6" s="4">
        <v>172.58</v>
      </c>
      <c r="E6" s="4">
        <v>173.2</v>
      </c>
      <c r="F6" s="2" t="s">
        <v>12</v>
      </c>
      <c r="G6" s="2">
        <v>1</v>
      </c>
      <c r="H6" s="5">
        <f t="shared" ref="H6" si="0">(E6-D6)*1000</f>
        <v>619.99999999997613</v>
      </c>
      <c r="I6" s="5">
        <v>5.5</v>
      </c>
      <c r="J6" s="4" t="s">
        <v>23</v>
      </c>
      <c r="K6" s="5">
        <f t="shared" ref="K6" si="1">ROUND(PRODUCT(G6:J6),2)</f>
        <v>3410</v>
      </c>
      <c r="L6" s="7" t="s">
        <v>26</v>
      </c>
      <c r="M6" s="7" t="s">
        <v>75</v>
      </c>
      <c r="N6" s="7"/>
    </row>
    <row r="7" spans="1:14" x14ac:dyDescent="0.3">
      <c r="A7" s="2">
        <f t="shared" ref="A7:A35" si="2">A6+1</f>
        <v>2</v>
      </c>
      <c r="B7" s="22" t="s">
        <v>18</v>
      </c>
      <c r="C7" s="2" t="s">
        <v>20</v>
      </c>
      <c r="D7" s="4">
        <v>172.58</v>
      </c>
      <c r="E7" s="4">
        <v>173.2</v>
      </c>
      <c r="F7" s="2" t="s">
        <v>12</v>
      </c>
      <c r="G7" s="2">
        <v>1</v>
      </c>
      <c r="H7" s="5">
        <f t="shared" ref="H7" si="3">(E7-D7)*1000</f>
        <v>619.99999999997613</v>
      </c>
      <c r="I7" s="5">
        <v>5.5</v>
      </c>
      <c r="J7" s="4">
        <v>0.04</v>
      </c>
      <c r="K7" s="5">
        <f t="shared" ref="K7" si="4">ROUND(PRODUCT(G7:J7),2)</f>
        <v>136.4</v>
      </c>
      <c r="L7" s="7" t="s">
        <v>26</v>
      </c>
      <c r="M7" s="7" t="s">
        <v>75</v>
      </c>
      <c r="N7" s="7" t="s">
        <v>93</v>
      </c>
    </row>
    <row r="8" spans="1:14" x14ac:dyDescent="0.3">
      <c r="A8" s="2">
        <f t="shared" si="2"/>
        <v>3</v>
      </c>
      <c r="B8" s="3" t="s">
        <v>25</v>
      </c>
      <c r="C8" s="2" t="s">
        <v>21</v>
      </c>
      <c r="D8" s="4">
        <v>173.6</v>
      </c>
      <c r="E8" s="4">
        <v>173.69</v>
      </c>
      <c r="F8" s="2" t="s">
        <v>12</v>
      </c>
      <c r="G8" s="2">
        <v>1</v>
      </c>
      <c r="H8" s="5">
        <f t="shared" ref="H8:H27" si="5">(E8-D8)*1000</f>
        <v>90.000000000003411</v>
      </c>
      <c r="I8" s="5">
        <v>5.5</v>
      </c>
      <c r="J8" s="4" t="s">
        <v>23</v>
      </c>
      <c r="K8" s="5">
        <f t="shared" ref="K8:K41" si="6">ROUND(PRODUCT(G8:J8),2)</f>
        <v>495</v>
      </c>
      <c r="L8" s="7" t="s">
        <v>26</v>
      </c>
      <c r="M8" s="7" t="s">
        <v>75</v>
      </c>
      <c r="N8" s="7" t="s">
        <v>102</v>
      </c>
    </row>
    <row r="9" spans="1:14" x14ac:dyDescent="0.3">
      <c r="A9" s="2">
        <f t="shared" si="2"/>
        <v>4</v>
      </c>
      <c r="B9" s="3" t="s">
        <v>77</v>
      </c>
      <c r="C9" s="2" t="s">
        <v>21</v>
      </c>
      <c r="D9" s="4">
        <v>173.6</v>
      </c>
      <c r="E9" s="4">
        <v>173.69</v>
      </c>
      <c r="F9" s="2" t="s">
        <v>12</v>
      </c>
      <c r="G9" s="2">
        <v>1</v>
      </c>
      <c r="H9" s="5">
        <f t="shared" si="5"/>
        <v>90.000000000003411</v>
      </c>
      <c r="I9" s="5">
        <v>5.5</v>
      </c>
      <c r="J9" s="4" t="s">
        <v>23</v>
      </c>
      <c r="K9" s="5">
        <f t="shared" si="6"/>
        <v>495</v>
      </c>
      <c r="L9" s="7" t="s">
        <v>26</v>
      </c>
      <c r="M9" s="7" t="s">
        <v>75</v>
      </c>
      <c r="N9" s="7"/>
    </row>
    <row r="10" spans="1:14" x14ac:dyDescent="0.3">
      <c r="A10" s="2">
        <f t="shared" si="2"/>
        <v>5</v>
      </c>
      <c r="B10" s="22" t="s">
        <v>18</v>
      </c>
      <c r="C10" s="2" t="s">
        <v>20</v>
      </c>
      <c r="D10" s="4">
        <v>173.6</v>
      </c>
      <c r="E10" s="4">
        <v>173.69</v>
      </c>
      <c r="F10" s="2" t="s">
        <v>12</v>
      </c>
      <c r="G10" s="2">
        <v>1</v>
      </c>
      <c r="H10" s="5">
        <f t="shared" si="5"/>
        <v>90.000000000003411</v>
      </c>
      <c r="I10" s="5">
        <v>5.5</v>
      </c>
      <c r="J10" s="4">
        <v>0.04</v>
      </c>
      <c r="K10" s="5">
        <f t="shared" ref="K10:K11" si="7">ROUND(PRODUCT(G10:J10),2)</f>
        <v>19.8</v>
      </c>
      <c r="L10" s="7" t="s">
        <v>26</v>
      </c>
      <c r="M10" s="7" t="s">
        <v>75</v>
      </c>
      <c r="N10" s="7" t="s">
        <v>93</v>
      </c>
    </row>
    <row r="11" spans="1:14" x14ac:dyDescent="0.3">
      <c r="A11" s="2">
        <f t="shared" si="2"/>
        <v>6</v>
      </c>
      <c r="B11" s="3" t="s">
        <v>74</v>
      </c>
      <c r="C11" s="2" t="s">
        <v>20</v>
      </c>
      <c r="D11" s="4">
        <v>173.92</v>
      </c>
      <c r="E11" s="4">
        <v>173.98</v>
      </c>
      <c r="F11" s="2" t="s">
        <v>12</v>
      </c>
      <c r="G11" s="2">
        <v>1</v>
      </c>
      <c r="H11" s="5">
        <f t="shared" si="5"/>
        <v>60.000000000002274</v>
      </c>
      <c r="I11" s="5">
        <v>5.5</v>
      </c>
      <c r="J11" s="4">
        <v>0.15</v>
      </c>
      <c r="K11" s="5">
        <f t="shared" si="7"/>
        <v>49.5</v>
      </c>
      <c r="L11" s="7" t="s">
        <v>72</v>
      </c>
      <c r="M11" s="7" t="s">
        <v>71</v>
      </c>
      <c r="N11" s="7"/>
    </row>
    <row r="12" spans="1:14" x14ac:dyDescent="0.3">
      <c r="A12" s="2">
        <f t="shared" si="2"/>
        <v>7</v>
      </c>
      <c r="B12" s="3" t="s">
        <v>27</v>
      </c>
      <c r="C12" s="2" t="s">
        <v>20</v>
      </c>
      <c r="D12" s="4">
        <v>173.92</v>
      </c>
      <c r="E12" s="4">
        <v>173.98</v>
      </c>
      <c r="F12" s="2" t="s">
        <v>12</v>
      </c>
      <c r="G12" s="2">
        <v>1</v>
      </c>
      <c r="H12" s="5">
        <f t="shared" si="5"/>
        <v>60.000000000002274</v>
      </c>
      <c r="I12" s="5">
        <v>5.5</v>
      </c>
      <c r="J12" s="4">
        <v>0.15</v>
      </c>
      <c r="K12" s="5">
        <f t="shared" si="6"/>
        <v>49.5</v>
      </c>
      <c r="L12" s="7" t="s">
        <v>72</v>
      </c>
      <c r="M12" s="7" t="s">
        <v>71</v>
      </c>
      <c r="N12" s="7"/>
    </row>
    <row r="13" spans="1:14" x14ac:dyDescent="0.3">
      <c r="A13" s="2">
        <f t="shared" si="2"/>
        <v>8</v>
      </c>
      <c r="B13" s="3" t="s">
        <v>76</v>
      </c>
      <c r="C13" s="2" t="s">
        <v>21</v>
      </c>
      <c r="D13" s="4">
        <v>173.92</v>
      </c>
      <c r="E13" s="4">
        <v>173.98</v>
      </c>
      <c r="F13" s="2" t="s">
        <v>12</v>
      </c>
      <c r="G13" s="2">
        <v>1</v>
      </c>
      <c r="H13" s="5">
        <f t="shared" si="5"/>
        <v>60.000000000002274</v>
      </c>
      <c r="I13" s="5">
        <v>5.5</v>
      </c>
      <c r="J13" s="4" t="s">
        <v>23</v>
      </c>
      <c r="K13" s="5">
        <f t="shared" ref="K13" si="8">ROUND(PRODUCT(G13:J13),2)</f>
        <v>330</v>
      </c>
      <c r="L13" s="7" t="s">
        <v>72</v>
      </c>
      <c r="M13" s="7" t="s">
        <v>71</v>
      </c>
      <c r="N13" s="7"/>
    </row>
    <row r="14" spans="1:14" x14ac:dyDescent="0.3">
      <c r="A14" s="2">
        <f t="shared" si="2"/>
        <v>9</v>
      </c>
      <c r="B14" s="3" t="s">
        <v>17</v>
      </c>
      <c r="C14" s="2" t="s">
        <v>20</v>
      </c>
      <c r="D14" s="4">
        <v>173.92</v>
      </c>
      <c r="E14" s="4">
        <v>173.98</v>
      </c>
      <c r="F14" s="2" t="s">
        <v>12</v>
      </c>
      <c r="G14" s="2">
        <v>1</v>
      </c>
      <c r="H14" s="5">
        <f t="shared" si="5"/>
        <v>60.000000000002274</v>
      </c>
      <c r="I14" s="5">
        <v>5.5</v>
      </c>
      <c r="J14" s="4">
        <v>0.05</v>
      </c>
      <c r="K14" s="5">
        <f t="shared" ref="K14" si="9">ROUND(PRODUCT(G14:J14),2)</f>
        <v>16.5</v>
      </c>
      <c r="L14" s="7" t="s">
        <v>72</v>
      </c>
      <c r="M14" s="7" t="s">
        <v>71</v>
      </c>
      <c r="N14" s="7"/>
    </row>
    <row r="15" spans="1:14" x14ac:dyDescent="0.3">
      <c r="A15" s="2">
        <f t="shared" si="2"/>
        <v>10</v>
      </c>
      <c r="B15" s="3" t="s">
        <v>74</v>
      </c>
      <c r="C15" s="2" t="s">
        <v>20</v>
      </c>
      <c r="D15" s="4">
        <v>174.57</v>
      </c>
      <c r="E15" s="4">
        <v>174.578</v>
      </c>
      <c r="F15" s="2" t="s">
        <v>12</v>
      </c>
      <c r="G15" s="2">
        <v>1</v>
      </c>
      <c r="H15" s="5">
        <f t="shared" si="5"/>
        <v>8.0000000000097771</v>
      </c>
      <c r="I15" s="5">
        <v>5.5</v>
      </c>
      <c r="J15" s="4">
        <v>0.15</v>
      </c>
      <c r="K15" s="5">
        <f t="shared" si="6"/>
        <v>6.6</v>
      </c>
      <c r="L15" s="7" t="s">
        <v>72</v>
      </c>
      <c r="M15" s="7" t="s">
        <v>71</v>
      </c>
      <c r="N15" s="7"/>
    </row>
    <row r="16" spans="1:14" x14ac:dyDescent="0.3">
      <c r="A16" s="2">
        <f t="shared" si="2"/>
        <v>11</v>
      </c>
      <c r="B16" s="3" t="s">
        <v>27</v>
      </c>
      <c r="C16" s="2" t="s">
        <v>20</v>
      </c>
      <c r="D16" s="4">
        <v>174.57</v>
      </c>
      <c r="E16" s="4">
        <v>174.578</v>
      </c>
      <c r="F16" s="2" t="s">
        <v>12</v>
      </c>
      <c r="G16" s="2">
        <v>1</v>
      </c>
      <c r="H16" s="5">
        <f t="shared" si="5"/>
        <v>8.0000000000097771</v>
      </c>
      <c r="I16" s="5">
        <v>5.5</v>
      </c>
      <c r="J16" s="4">
        <v>0.15</v>
      </c>
      <c r="K16" s="5">
        <f t="shared" ref="K16:K19" si="10">ROUND(PRODUCT(G16:J16),2)</f>
        <v>6.6</v>
      </c>
      <c r="L16" s="7" t="s">
        <v>72</v>
      </c>
      <c r="M16" s="7" t="s">
        <v>71</v>
      </c>
      <c r="N16" s="7"/>
    </row>
    <row r="17" spans="1:14" x14ac:dyDescent="0.3">
      <c r="A17" s="2">
        <f t="shared" si="2"/>
        <v>12</v>
      </c>
      <c r="B17" s="3" t="s">
        <v>76</v>
      </c>
      <c r="C17" s="2" t="s">
        <v>21</v>
      </c>
      <c r="D17" s="4">
        <v>174.57</v>
      </c>
      <c r="E17" s="4">
        <v>174.578</v>
      </c>
      <c r="F17" s="2" t="s">
        <v>12</v>
      </c>
      <c r="G17" s="2">
        <v>1</v>
      </c>
      <c r="H17" s="5">
        <f t="shared" si="5"/>
        <v>8.0000000000097771</v>
      </c>
      <c r="I17" s="5">
        <v>5.5</v>
      </c>
      <c r="J17" s="4" t="s">
        <v>23</v>
      </c>
      <c r="K17" s="5">
        <f t="shared" si="10"/>
        <v>44</v>
      </c>
      <c r="L17" s="7" t="s">
        <v>72</v>
      </c>
      <c r="M17" s="7" t="s">
        <v>71</v>
      </c>
      <c r="N17" s="7"/>
    </row>
    <row r="18" spans="1:14" x14ac:dyDescent="0.3">
      <c r="A18" s="2">
        <f t="shared" si="2"/>
        <v>13</v>
      </c>
      <c r="B18" s="3" t="s">
        <v>17</v>
      </c>
      <c r="C18" s="2" t="s">
        <v>20</v>
      </c>
      <c r="D18" s="4">
        <v>174.57</v>
      </c>
      <c r="E18" s="4">
        <v>174.578</v>
      </c>
      <c r="F18" s="2" t="s">
        <v>12</v>
      </c>
      <c r="G18" s="2">
        <v>1</v>
      </c>
      <c r="H18" s="5">
        <f t="shared" si="5"/>
        <v>8.0000000000097771</v>
      </c>
      <c r="I18" s="5">
        <v>5.5</v>
      </c>
      <c r="J18" s="4">
        <v>0.05</v>
      </c>
      <c r="K18" s="5">
        <f t="shared" si="10"/>
        <v>2.2000000000000002</v>
      </c>
      <c r="L18" s="7" t="s">
        <v>72</v>
      </c>
      <c r="M18" s="7" t="s">
        <v>71</v>
      </c>
      <c r="N18" s="7"/>
    </row>
    <row r="19" spans="1:14" x14ac:dyDescent="0.3">
      <c r="A19" s="2">
        <f t="shared" si="2"/>
        <v>14</v>
      </c>
      <c r="B19" s="3" t="s">
        <v>74</v>
      </c>
      <c r="C19" s="2" t="s">
        <v>20</v>
      </c>
      <c r="D19" s="4">
        <v>174.60499999999999</v>
      </c>
      <c r="E19" s="4">
        <v>174.63499999999999</v>
      </c>
      <c r="F19" s="2" t="s">
        <v>12</v>
      </c>
      <c r="G19" s="2">
        <v>1</v>
      </c>
      <c r="H19" s="5">
        <f t="shared" si="5"/>
        <v>30.000000000001137</v>
      </c>
      <c r="I19" s="5">
        <v>5.5</v>
      </c>
      <c r="J19" s="4">
        <v>0.15</v>
      </c>
      <c r="K19" s="5">
        <f t="shared" si="10"/>
        <v>24.75</v>
      </c>
      <c r="L19" s="7" t="s">
        <v>72</v>
      </c>
      <c r="M19" s="7" t="s">
        <v>71</v>
      </c>
      <c r="N19" s="7"/>
    </row>
    <row r="20" spans="1:14" x14ac:dyDescent="0.3">
      <c r="A20" s="2">
        <f t="shared" si="2"/>
        <v>15</v>
      </c>
      <c r="B20" s="3" t="s">
        <v>27</v>
      </c>
      <c r="C20" s="2" t="s">
        <v>20</v>
      </c>
      <c r="D20" s="4">
        <v>174.60499999999999</v>
      </c>
      <c r="E20" s="4">
        <v>174.63499999999999</v>
      </c>
      <c r="F20" s="2" t="s">
        <v>12</v>
      </c>
      <c r="G20" s="2">
        <v>1</v>
      </c>
      <c r="H20" s="5">
        <f t="shared" si="5"/>
        <v>30.000000000001137</v>
      </c>
      <c r="I20" s="5">
        <v>5.5</v>
      </c>
      <c r="J20" s="4">
        <v>0.15</v>
      </c>
      <c r="K20" s="5">
        <f t="shared" ref="K20:K23" si="11">ROUND(PRODUCT(G20:J20),2)</f>
        <v>24.75</v>
      </c>
      <c r="L20" s="7" t="s">
        <v>72</v>
      </c>
      <c r="M20" s="7" t="s">
        <v>71</v>
      </c>
      <c r="N20" s="7"/>
    </row>
    <row r="21" spans="1:14" x14ac:dyDescent="0.3">
      <c r="A21" s="2">
        <f t="shared" si="2"/>
        <v>16</v>
      </c>
      <c r="B21" s="3" t="s">
        <v>76</v>
      </c>
      <c r="C21" s="2" t="s">
        <v>21</v>
      </c>
      <c r="D21" s="4">
        <v>174.60499999999999</v>
      </c>
      <c r="E21" s="4">
        <v>174.63499999999999</v>
      </c>
      <c r="F21" s="2" t="s">
        <v>12</v>
      </c>
      <c r="G21" s="2">
        <v>1</v>
      </c>
      <c r="H21" s="5">
        <f t="shared" si="5"/>
        <v>30.000000000001137</v>
      </c>
      <c r="I21" s="5">
        <v>5.5</v>
      </c>
      <c r="J21" s="4" t="s">
        <v>23</v>
      </c>
      <c r="K21" s="5">
        <f t="shared" si="11"/>
        <v>165</v>
      </c>
      <c r="L21" s="7" t="s">
        <v>72</v>
      </c>
      <c r="M21" s="7" t="s">
        <v>71</v>
      </c>
      <c r="N21" s="7"/>
    </row>
    <row r="22" spans="1:14" x14ac:dyDescent="0.3">
      <c r="A22" s="2">
        <f t="shared" si="2"/>
        <v>17</v>
      </c>
      <c r="B22" s="3" t="s">
        <v>17</v>
      </c>
      <c r="C22" s="2" t="s">
        <v>20</v>
      </c>
      <c r="D22" s="4">
        <v>174.60499999999999</v>
      </c>
      <c r="E22" s="4">
        <v>174.63499999999999</v>
      </c>
      <c r="F22" s="2" t="s">
        <v>12</v>
      </c>
      <c r="G22" s="2">
        <v>1</v>
      </c>
      <c r="H22" s="5">
        <f t="shared" si="5"/>
        <v>30.000000000001137</v>
      </c>
      <c r="I22" s="5">
        <v>5.5</v>
      </c>
      <c r="J22" s="4">
        <v>0.05</v>
      </c>
      <c r="K22" s="5">
        <f t="shared" si="11"/>
        <v>8.25</v>
      </c>
      <c r="L22" s="7" t="s">
        <v>72</v>
      </c>
      <c r="M22" s="7" t="s">
        <v>71</v>
      </c>
      <c r="N22" s="7"/>
    </row>
    <row r="23" spans="1:14" x14ac:dyDescent="0.3">
      <c r="A23" s="2">
        <f t="shared" si="2"/>
        <v>18</v>
      </c>
      <c r="B23" s="3" t="s">
        <v>74</v>
      </c>
      <c r="C23" s="2" t="s">
        <v>20</v>
      </c>
      <c r="D23" s="4">
        <v>174.655</v>
      </c>
      <c r="E23" s="4">
        <v>174.66499999999999</v>
      </c>
      <c r="F23" s="2" t="s">
        <v>12</v>
      </c>
      <c r="G23" s="2">
        <v>1</v>
      </c>
      <c r="H23" s="5">
        <f t="shared" si="5"/>
        <v>9.9999999999909051</v>
      </c>
      <c r="I23" s="5">
        <v>5.5</v>
      </c>
      <c r="J23" s="4">
        <v>0.15</v>
      </c>
      <c r="K23" s="5">
        <f t="shared" si="11"/>
        <v>8.25</v>
      </c>
      <c r="L23" s="7" t="s">
        <v>72</v>
      </c>
      <c r="M23" s="7" t="s">
        <v>71</v>
      </c>
      <c r="N23" s="7"/>
    </row>
    <row r="24" spans="1:14" x14ac:dyDescent="0.3">
      <c r="A24" s="2">
        <f t="shared" si="2"/>
        <v>19</v>
      </c>
      <c r="B24" s="3" t="s">
        <v>27</v>
      </c>
      <c r="C24" s="2" t="s">
        <v>20</v>
      </c>
      <c r="D24" s="4">
        <v>174.655</v>
      </c>
      <c r="E24" s="4">
        <v>174.66499999999999</v>
      </c>
      <c r="F24" s="2" t="s">
        <v>12</v>
      </c>
      <c r="G24" s="2">
        <v>1</v>
      </c>
      <c r="H24" s="5">
        <f t="shared" si="5"/>
        <v>9.9999999999909051</v>
      </c>
      <c r="I24" s="5">
        <v>5.5</v>
      </c>
      <c r="J24" s="4">
        <v>0.15</v>
      </c>
      <c r="K24" s="5">
        <f t="shared" ref="K24:K27" si="12">ROUND(PRODUCT(G24:J24),2)</f>
        <v>8.25</v>
      </c>
      <c r="L24" s="7" t="s">
        <v>72</v>
      </c>
      <c r="M24" s="7" t="s">
        <v>71</v>
      </c>
      <c r="N24" s="7"/>
    </row>
    <row r="25" spans="1:14" x14ac:dyDescent="0.3">
      <c r="A25" s="2">
        <f t="shared" si="2"/>
        <v>20</v>
      </c>
      <c r="B25" s="3" t="s">
        <v>76</v>
      </c>
      <c r="C25" s="2" t="s">
        <v>21</v>
      </c>
      <c r="D25" s="4">
        <v>174.655</v>
      </c>
      <c r="E25" s="4">
        <v>174.66499999999999</v>
      </c>
      <c r="F25" s="2" t="s">
        <v>12</v>
      </c>
      <c r="G25" s="2">
        <v>1</v>
      </c>
      <c r="H25" s="5">
        <f t="shared" si="5"/>
        <v>9.9999999999909051</v>
      </c>
      <c r="I25" s="5">
        <v>5.5</v>
      </c>
      <c r="J25" s="4" t="s">
        <v>23</v>
      </c>
      <c r="K25" s="5">
        <f t="shared" si="12"/>
        <v>55</v>
      </c>
      <c r="L25" s="7" t="s">
        <v>72</v>
      </c>
      <c r="M25" s="7" t="s">
        <v>71</v>
      </c>
      <c r="N25" s="7"/>
    </row>
    <row r="26" spans="1:14" x14ac:dyDescent="0.3">
      <c r="A26" s="2">
        <f t="shared" si="2"/>
        <v>21</v>
      </c>
      <c r="B26" s="3" t="s">
        <v>17</v>
      </c>
      <c r="C26" s="2" t="s">
        <v>20</v>
      </c>
      <c r="D26" s="4">
        <v>174.655</v>
      </c>
      <c r="E26" s="4">
        <v>174.66499999999999</v>
      </c>
      <c r="F26" s="2" t="s">
        <v>12</v>
      </c>
      <c r="G26" s="2">
        <v>1</v>
      </c>
      <c r="H26" s="5">
        <f t="shared" si="5"/>
        <v>9.9999999999909051</v>
      </c>
      <c r="I26" s="5">
        <v>5.5</v>
      </c>
      <c r="J26" s="4">
        <v>0.05</v>
      </c>
      <c r="K26" s="5">
        <f t="shared" si="12"/>
        <v>2.75</v>
      </c>
      <c r="L26" s="7" t="s">
        <v>72</v>
      </c>
      <c r="M26" s="7" t="s">
        <v>71</v>
      </c>
      <c r="N26" s="7"/>
    </row>
    <row r="27" spans="1:14" x14ac:dyDescent="0.3">
      <c r="A27" s="2">
        <f t="shared" si="2"/>
        <v>22</v>
      </c>
      <c r="B27" s="3" t="s">
        <v>77</v>
      </c>
      <c r="C27" s="2" t="s">
        <v>21</v>
      </c>
      <c r="D27" s="4">
        <v>173.816</v>
      </c>
      <c r="E27" s="4">
        <v>174.76499999999999</v>
      </c>
      <c r="F27" s="2" t="s">
        <v>12</v>
      </c>
      <c r="G27" s="2">
        <v>1</v>
      </c>
      <c r="H27" s="5">
        <f t="shared" si="5"/>
        <v>948.99999999998386</v>
      </c>
      <c r="I27" s="5">
        <v>5.5</v>
      </c>
      <c r="J27" s="4" t="s">
        <v>23</v>
      </c>
      <c r="K27" s="5">
        <f t="shared" si="12"/>
        <v>5219.5</v>
      </c>
      <c r="L27" s="7" t="s">
        <v>72</v>
      </c>
      <c r="M27" s="7" t="s">
        <v>71</v>
      </c>
      <c r="N27" s="7"/>
    </row>
    <row r="28" spans="1:14" x14ac:dyDescent="0.3">
      <c r="A28" s="2">
        <f t="shared" si="2"/>
        <v>23</v>
      </c>
      <c r="B28" s="3" t="s">
        <v>18</v>
      </c>
      <c r="C28" s="2" t="s">
        <v>20</v>
      </c>
      <c r="D28" s="4">
        <v>173.816</v>
      </c>
      <c r="E28" s="4">
        <v>174.76499999999999</v>
      </c>
      <c r="F28" s="2" t="s">
        <v>12</v>
      </c>
      <c r="G28" s="2">
        <v>1</v>
      </c>
      <c r="H28" s="5">
        <f t="shared" ref="H28:H61" si="13">(E28-D28)*1000</f>
        <v>948.99999999998386</v>
      </c>
      <c r="I28" s="5">
        <v>5.5</v>
      </c>
      <c r="J28" s="4">
        <v>0.04</v>
      </c>
      <c r="K28" s="5">
        <f t="shared" si="6"/>
        <v>208.78</v>
      </c>
      <c r="L28" s="7" t="s">
        <v>72</v>
      </c>
      <c r="M28" s="7" t="s">
        <v>71</v>
      </c>
      <c r="N28" s="7"/>
    </row>
    <row r="29" spans="1:14" x14ac:dyDescent="0.3">
      <c r="A29" s="2">
        <f t="shared" si="2"/>
        <v>24</v>
      </c>
      <c r="B29" s="3" t="s">
        <v>77</v>
      </c>
      <c r="C29" s="2" t="s">
        <v>21</v>
      </c>
      <c r="D29" s="4">
        <v>175.86500000000001</v>
      </c>
      <c r="E29" s="4">
        <v>175.95500000000001</v>
      </c>
      <c r="F29" s="2" t="s">
        <v>12</v>
      </c>
      <c r="G29" s="2">
        <v>1</v>
      </c>
      <c r="H29" s="5">
        <f t="shared" si="13"/>
        <v>90.000000000003411</v>
      </c>
      <c r="I29" s="5">
        <v>10</v>
      </c>
      <c r="J29" s="4" t="s">
        <v>23</v>
      </c>
      <c r="K29" s="5">
        <f t="shared" si="6"/>
        <v>900</v>
      </c>
      <c r="L29" s="7" t="s">
        <v>78</v>
      </c>
      <c r="M29" s="7" t="s">
        <v>75</v>
      </c>
      <c r="N29" s="7" t="s">
        <v>80</v>
      </c>
    </row>
    <row r="30" spans="1:14" x14ac:dyDescent="0.3">
      <c r="A30" s="2">
        <f t="shared" si="2"/>
        <v>25</v>
      </c>
      <c r="B30" s="22" t="s">
        <v>18</v>
      </c>
      <c r="C30" s="2" t="s">
        <v>20</v>
      </c>
      <c r="D30" s="4">
        <v>175.86500000000001</v>
      </c>
      <c r="E30" s="4">
        <v>175.95500000000001</v>
      </c>
      <c r="F30" s="2" t="s">
        <v>12</v>
      </c>
      <c r="G30" s="2">
        <v>1</v>
      </c>
      <c r="H30" s="5">
        <f t="shared" si="13"/>
        <v>90.000000000003411</v>
      </c>
      <c r="I30" s="5">
        <v>10</v>
      </c>
      <c r="J30" s="4">
        <v>0.04</v>
      </c>
      <c r="K30" s="5">
        <f t="shared" si="6"/>
        <v>36</v>
      </c>
      <c r="L30" s="7" t="s">
        <v>78</v>
      </c>
      <c r="M30" s="7" t="s">
        <v>75</v>
      </c>
      <c r="N30" s="7" t="s">
        <v>80</v>
      </c>
    </row>
    <row r="31" spans="1:14" x14ac:dyDescent="0.3">
      <c r="A31" s="2">
        <f t="shared" si="2"/>
        <v>26</v>
      </c>
      <c r="B31" s="3" t="s">
        <v>77</v>
      </c>
      <c r="C31" s="2" t="s">
        <v>21</v>
      </c>
      <c r="D31" s="4">
        <v>175.95500000000001</v>
      </c>
      <c r="E31" s="4">
        <v>176.7</v>
      </c>
      <c r="F31" s="2" t="s">
        <v>12</v>
      </c>
      <c r="G31" s="2">
        <v>1</v>
      </c>
      <c r="H31" s="5">
        <f t="shared" ref="H31:H32" si="14">(E31-D31)*1000</f>
        <v>744.99999999997613</v>
      </c>
      <c r="I31" s="5">
        <v>5.5</v>
      </c>
      <c r="J31" s="4" t="s">
        <v>23</v>
      </c>
      <c r="K31" s="5">
        <f t="shared" ref="K31:K35" si="15">ROUND(PRODUCT(G31:J31),2)</f>
        <v>4097.5</v>
      </c>
      <c r="L31" s="2" t="s">
        <v>72</v>
      </c>
      <c r="M31" s="7" t="s">
        <v>71</v>
      </c>
      <c r="N31" s="7"/>
    </row>
    <row r="32" spans="1:14" x14ac:dyDescent="0.3">
      <c r="A32" s="2">
        <f t="shared" si="2"/>
        <v>27</v>
      </c>
      <c r="B32" s="3" t="s">
        <v>18</v>
      </c>
      <c r="C32" s="2" t="s">
        <v>20</v>
      </c>
      <c r="D32" s="4">
        <v>175.95500000000001</v>
      </c>
      <c r="E32" s="4">
        <v>176.7</v>
      </c>
      <c r="F32" s="2" t="s">
        <v>12</v>
      </c>
      <c r="G32" s="2">
        <v>1</v>
      </c>
      <c r="H32" s="5">
        <f t="shared" si="14"/>
        <v>744.99999999997613</v>
      </c>
      <c r="I32" s="5">
        <v>5.5</v>
      </c>
      <c r="J32" s="4">
        <v>0.04</v>
      </c>
      <c r="K32" s="5">
        <f t="shared" si="15"/>
        <v>163.9</v>
      </c>
      <c r="L32" s="2" t="s">
        <v>72</v>
      </c>
      <c r="M32" s="7" t="s">
        <v>71</v>
      </c>
      <c r="N32" s="7"/>
    </row>
    <row r="33" spans="1:14" s="1" customFormat="1" x14ac:dyDescent="0.3">
      <c r="A33" s="2">
        <f t="shared" si="2"/>
        <v>28</v>
      </c>
      <c r="B33" s="3" t="s">
        <v>103</v>
      </c>
      <c r="C33" s="2" t="s">
        <v>21</v>
      </c>
      <c r="D33" s="4">
        <v>177.02</v>
      </c>
      <c r="E33" s="4">
        <v>177.05</v>
      </c>
      <c r="F33" s="2" t="s">
        <v>12</v>
      </c>
      <c r="G33" s="2">
        <v>1</v>
      </c>
      <c r="H33" s="5">
        <f>(E33-D33)*1000</f>
        <v>30.000000000001137</v>
      </c>
      <c r="I33" s="5">
        <v>5.5</v>
      </c>
      <c r="J33" s="4" t="s">
        <v>23</v>
      </c>
      <c r="K33" s="5">
        <f t="shared" ref="K33" si="16">ROUND(PRODUCT(G33:J33),2)</f>
        <v>165</v>
      </c>
      <c r="L33" s="2" t="s">
        <v>72</v>
      </c>
      <c r="M33" s="2" t="s">
        <v>71</v>
      </c>
      <c r="N33" s="2"/>
    </row>
    <row r="34" spans="1:14" s="1" customFormat="1" x14ac:dyDescent="0.3">
      <c r="A34" s="2">
        <f t="shared" si="2"/>
        <v>29</v>
      </c>
      <c r="B34" s="21" t="s">
        <v>17</v>
      </c>
      <c r="C34" s="2" t="s">
        <v>20</v>
      </c>
      <c r="D34" s="4">
        <v>177.02</v>
      </c>
      <c r="E34" s="4">
        <v>177.05</v>
      </c>
      <c r="F34" s="2" t="s">
        <v>12</v>
      </c>
      <c r="G34" s="2">
        <v>1</v>
      </c>
      <c r="H34" s="5">
        <f>(E34-D34)*1000</f>
        <v>30.000000000001137</v>
      </c>
      <c r="I34" s="5">
        <v>5.5</v>
      </c>
      <c r="J34" s="4">
        <v>0.16</v>
      </c>
      <c r="K34" s="5">
        <f t="shared" si="15"/>
        <v>26.4</v>
      </c>
      <c r="L34" s="2" t="s">
        <v>72</v>
      </c>
      <c r="M34" s="2" t="s">
        <v>71</v>
      </c>
      <c r="N34" s="2" t="s">
        <v>81</v>
      </c>
    </row>
    <row r="35" spans="1:14" s="1" customFormat="1" x14ac:dyDescent="0.3">
      <c r="A35" s="2">
        <f t="shared" si="2"/>
        <v>30</v>
      </c>
      <c r="B35" s="21" t="s">
        <v>77</v>
      </c>
      <c r="C35" s="2" t="s">
        <v>21</v>
      </c>
      <c r="D35" s="4">
        <v>176.95</v>
      </c>
      <c r="E35" s="4">
        <v>177.2</v>
      </c>
      <c r="F35" s="2" t="s">
        <v>12</v>
      </c>
      <c r="G35" s="2">
        <v>1</v>
      </c>
      <c r="H35" s="5">
        <f>(E35-D35)*1000</f>
        <v>250</v>
      </c>
      <c r="I35" s="5">
        <v>5.5</v>
      </c>
      <c r="J35" s="4" t="s">
        <v>23</v>
      </c>
      <c r="K35" s="5">
        <f t="shared" si="15"/>
        <v>1375</v>
      </c>
      <c r="L35" s="2" t="s">
        <v>72</v>
      </c>
      <c r="M35" s="2" t="s">
        <v>71</v>
      </c>
      <c r="N35" s="2" t="s">
        <v>81</v>
      </c>
    </row>
    <row r="36" spans="1:14" x14ac:dyDescent="0.3">
      <c r="A36" s="2">
        <f t="shared" ref="A36:A61" si="17">A35+1</f>
        <v>31</v>
      </c>
      <c r="B36" s="3" t="s">
        <v>18</v>
      </c>
      <c r="C36" s="2" t="s">
        <v>20</v>
      </c>
      <c r="D36" s="4">
        <v>176.95</v>
      </c>
      <c r="E36" s="4">
        <v>177.2</v>
      </c>
      <c r="F36" s="2" t="s">
        <v>12</v>
      </c>
      <c r="G36" s="2">
        <v>1</v>
      </c>
      <c r="H36" s="5">
        <f t="shared" si="13"/>
        <v>250</v>
      </c>
      <c r="I36" s="5">
        <v>5.5</v>
      </c>
      <c r="J36" s="4">
        <v>0.04</v>
      </c>
      <c r="K36" s="2">
        <f t="shared" si="6"/>
        <v>55</v>
      </c>
      <c r="L36" s="2" t="s">
        <v>72</v>
      </c>
      <c r="M36" s="2" t="s">
        <v>71</v>
      </c>
      <c r="N36" s="7"/>
    </row>
    <row r="37" spans="1:14" x14ac:dyDescent="0.3">
      <c r="A37" s="2">
        <f t="shared" si="17"/>
        <v>32</v>
      </c>
      <c r="B37" s="22" t="s">
        <v>74</v>
      </c>
      <c r="C37" s="2" t="s">
        <v>20</v>
      </c>
      <c r="D37" s="4">
        <v>195.6</v>
      </c>
      <c r="E37" s="4">
        <v>195.63</v>
      </c>
      <c r="F37" s="2" t="s">
        <v>12</v>
      </c>
      <c r="G37" s="2">
        <v>1</v>
      </c>
      <c r="H37" s="5">
        <f t="shared" si="13"/>
        <v>30.000000000001137</v>
      </c>
      <c r="I37" s="5">
        <v>5.5</v>
      </c>
      <c r="J37" s="4">
        <v>0.1</v>
      </c>
      <c r="K37" s="2">
        <f t="shared" si="6"/>
        <v>16.5</v>
      </c>
      <c r="L37" s="7" t="s">
        <v>47</v>
      </c>
      <c r="M37" s="7" t="s">
        <v>83</v>
      </c>
      <c r="N37" s="7" t="s">
        <v>82</v>
      </c>
    </row>
    <row r="38" spans="1:14" x14ac:dyDescent="0.3">
      <c r="A38" s="2">
        <f t="shared" ref="A38:A39" si="18">A37+1</f>
        <v>33</v>
      </c>
      <c r="B38" s="3" t="s">
        <v>103</v>
      </c>
      <c r="C38" s="2" t="s">
        <v>21</v>
      </c>
      <c r="D38" s="4">
        <v>195.6</v>
      </c>
      <c r="E38" s="4">
        <v>195.63</v>
      </c>
      <c r="F38" s="2" t="s">
        <v>12</v>
      </c>
      <c r="G38" s="2">
        <v>1</v>
      </c>
      <c r="H38" s="5">
        <f t="shared" ref="H38" si="19">(E38-D38)*1000</f>
        <v>30.000000000001137</v>
      </c>
      <c r="I38" s="5">
        <v>5.5</v>
      </c>
      <c r="J38" s="4" t="s">
        <v>23</v>
      </c>
      <c r="K38" s="2">
        <f t="shared" ref="K38" si="20">ROUND(PRODUCT(G38:J38),2)</f>
        <v>165</v>
      </c>
      <c r="L38" s="7" t="s">
        <v>47</v>
      </c>
      <c r="M38" s="7" t="s">
        <v>83</v>
      </c>
      <c r="N38" s="7" t="s">
        <v>82</v>
      </c>
    </row>
    <row r="39" spans="1:14" x14ac:dyDescent="0.3">
      <c r="A39" s="2">
        <f t="shared" si="18"/>
        <v>34</v>
      </c>
      <c r="B39" s="22" t="s">
        <v>17</v>
      </c>
      <c r="C39" s="2" t="s">
        <v>20</v>
      </c>
      <c r="D39" s="4">
        <v>195.6</v>
      </c>
      <c r="E39" s="4">
        <v>195.63</v>
      </c>
      <c r="F39" s="2" t="s">
        <v>12</v>
      </c>
      <c r="G39" s="2">
        <v>1</v>
      </c>
      <c r="H39" s="5">
        <f t="shared" ref="H39" si="21">(E39-D39)*1000</f>
        <v>30.000000000001137</v>
      </c>
      <c r="I39" s="5">
        <v>5.5</v>
      </c>
      <c r="J39" s="4">
        <v>0.1</v>
      </c>
      <c r="K39" s="2">
        <f t="shared" ref="K39:K40" si="22">ROUND(PRODUCT(G39:J39),2)</f>
        <v>16.5</v>
      </c>
      <c r="L39" s="7" t="s">
        <v>47</v>
      </c>
      <c r="M39" s="7" t="s">
        <v>83</v>
      </c>
      <c r="N39" s="7" t="s">
        <v>82</v>
      </c>
    </row>
    <row r="40" spans="1:14" s="1" customFormat="1" x14ac:dyDescent="0.3">
      <c r="A40" s="2">
        <f>A39+1</f>
        <v>35</v>
      </c>
      <c r="B40" s="21" t="s">
        <v>77</v>
      </c>
      <c r="C40" s="2" t="s">
        <v>21</v>
      </c>
      <c r="D40" s="4">
        <v>195.59</v>
      </c>
      <c r="E40" s="4">
        <v>195.65</v>
      </c>
      <c r="F40" s="2" t="s">
        <v>12</v>
      </c>
      <c r="G40" s="2">
        <v>1</v>
      </c>
      <c r="H40" s="5">
        <f>(E40-D40)*1000</f>
        <v>60.000000000002274</v>
      </c>
      <c r="I40" s="5">
        <v>5.5</v>
      </c>
      <c r="J40" s="4" t="s">
        <v>23</v>
      </c>
      <c r="K40" s="5">
        <f t="shared" si="22"/>
        <v>330</v>
      </c>
      <c r="L40" s="7" t="s">
        <v>47</v>
      </c>
      <c r="M40" s="7" t="s">
        <v>83</v>
      </c>
      <c r="N40" s="7" t="s">
        <v>82</v>
      </c>
    </row>
    <row r="41" spans="1:14" x14ac:dyDescent="0.3">
      <c r="A41" s="2">
        <f>A40+1</f>
        <v>36</v>
      </c>
      <c r="B41" s="22" t="s">
        <v>18</v>
      </c>
      <c r="C41" s="2" t="s">
        <v>20</v>
      </c>
      <c r="D41" s="4">
        <v>195.59</v>
      </c>
      <c r="E41" s="4">
        <v>195.65</v>
      </c>
      <c r="F41" s="2" t="s">
        <v>12</v>
      </c>
      <c r="G41" s="2">
        <v>1</v>
      </c>
      <c r="H41" s="5">
        <f t="shared" si="13"/>
        <v>60.000000000002274</v>
      </c>
      <c r="I41" s="5">
        <v>5.5</v>
      </c>
      <c r="J41" s="4">
        <v>0.04</v>
      </c>
      <c r="K41" s="2">
        <f t="shared" si="6"/>
        <v>13.2</v>
      </c>
      <c r="L41" s="7" t="s">
        <v>47</v>
      </c>
      <c r="M41" s="7" t="s">
        <v>83</v>
      </c>
      <c r="N41" s="7" t="s">
        <v>82</v>
      </c>
    </row>
    <row r="42" spans="1:14" x14ac:dyDescent="0.3">
      <c r="A42" s="2">
        <f t="shared" si="17"/>
        <v>37</v>
      </c>
      <c r="B42" s="22" t="s">
        <v>74</v>
      </c>
      <c r="C42" s="2" t="s">
        <v>20</v>
      </c>
      <c r="D42" s="4">
        <v>196</v>
      </c>
      <c r="E42" s="4">
        <v>196.04</v>
      </c>
      <c r="F42" s="2" t="s">
        <v>12</v>
      </c>
      <c r="G42" s="2">
        <v>1</v>
      </c>
      <c r="H42" s="5">
        <f t="shared" si="13"/>
        <v>39.999999999992042</v>
      </c>
      <c r="I42" s="5">
        <v>5.5</v>
      </c>
      <c r="J42" s="4">
        <v>0.15</v>
      </c>
      <c r="K42" s="2">
        <f t="shared" ref="K42:K61" si="23">ROUND(PRODUCT(G42:J42),2)</f>
        <v>33</v>
      </c>
      <c r="L42" s="2" t="s">
        <v>72</v>
      </c>
      <c r="M42" s="2" t="s">
        <v>71</v>
      </c>
      <c r="N42" s="7" t="s">
        <v>84</v>
      </c>
    </row>
    <row r="43" spans="1:14" x14ac:dyDescent="0.3">
      <c r="A43" s="2">
        <f t="shared" ref="A43:A48" si="24">A42+1</f>
        <v>38</v>
      </c>
      <c r="B43" s="3" t="s">
        <v>27</v>
      </c>
      <c r="C43" s="2" t="s">
        <v>20</v>
      </c>
      <c r="D43" s="4">
        <v>196</v>
      </c>
      <c r="E43" s="4">
        <v>196.04</v>
      </c>
      <c r="F43" s="2" t="s">
        <v>12</v>
      </c>
      <c r="G43" s="2">
        <v>1</v>
      </c>
      <c r="H43" s="5">
        <f>(E43-D43)*1000</f>
        <v>39.999999999992042</v>
      </c>
      <c r="I43" s="5">
        <v>5.5</v>
      </c>
      <c r="J43" s="4">
        <v>0.15</v>
      </c>
      <c r="K43" s="5">
        <f t="shared" si="23"/>
        <v>33</v>
      </c>
      <c r="L43" s="7" t="s">
        <v>72</v>
      </c>
      <c r="M43" s="7" t="s">
        <v>71</v>
      </c>
      <c r="N43" s="7" t="s">
        <v>84</v>
      </c>
    </row>
    <row r="44" spans="1:14" x14ac:dyDescent="0.3">
      <c r="A44" s="2">
        <f t="shared" si="24"/>
        <v>39</v>
      </c>
      <c r="B44" s="3" t="s">
        <v>76</v>
      </c>
      <c r="C44" s="2" t="s">
        <v>21</v>
      </c>
      <c r="D44" s="4">
        <v>196</v>
      </c>
      <c r="E44" s="4">
        <v>196.04</v>
      </c>
      <c r="F44" s="2" t="s">
        <v>12</v>
      </c>
      <c r="G44" s="2">
        <v>1</v>
      </c>
      <c r="H44" s="5">
        <f>(E44-D44)*1000</f>
        <v>39.999999999992042</v>
      </c>
      <c r="I44" s="5">
        <v>5.5</v>
      </c>
      <c r="J44" s="4" t="s">
        <v>23</v>
      </c>
      <c r="K44" s="5">
        <f t="shared" si="23"/>
        <v>220</v>
      </c>
      <c r="L44" s="7" t="s">
        <v>72</v>
      </c>
      <c r="M44" s="7" t="s">
        <v>71</v>
      </c>
      <c r="N44" s="7" t="s">
        <v>84</v>
      </c>
    </row>
    <row r="45" spans="1:14" x14ac:dyDescent="0.3">
      <c r="A45" s="2">
        <f t="shared" si="24"/>
        <v>40</v>
      </c>
      <c r="B45" s="3" t="s">
        <v>17</v>
      </c>
      <c r="C45" s="2" t="s">
        <v>20</v>
      </c>
      <c r="D45" s="4">
        <v>196</v>
      </c>
      <c r="E45" s="4">
        <v>196.04</v>
      </c>
      <c r="F45" s="2" t="s">
        <v>12</v>
      </c>
      <c r="G45" s="2">
        <v>1</v>
      </c>
      <c r="H45" s="5">
        <f>(E45-D45)*1000</f>
        <v>39.999999999992042</v>
      </c>
      <c r="I45" s="5">
        <v>5.5</v>
      </c>
      <c r="J45" s="4">
        <v>0.05</v>
      </c>
      <c r="K45" s="5">
        <f t="shared" si="23"/>
        <v>11</v>
      </c>
      <c r="L45" s="7" t="s">
        <v>72</v>
      </c>
      <c r="M45" s="7" t="s">
        <v>71</v>
      </c>
      <c r="N45" s="7" t="s">
        <v>84</v>
      </c>
    </row>
    <row r="46" spans="1:14" s="1" customFormat="1" x14ac:dyDescent="0.3">
      <c r="A46" s="2">
        <f t="shared" si="24"/>
        <v>41</v>
      </c>
      <c r="B46" s="21" t="s">
        <v>77</v>
      </c>
      <c r="C46" s="2" t="s">
        <v>21</v>
      </c>
      <c r="D46" s="4">
        <v>195.79</v>
      </c>
      <c r="E46" s="4">
        <v>196.14500000000001</v>
      </c>
      <c r="F46" s="2" t="s">
        <v>12</v>
      </c>
      <c r="G46" s="2">
        <v>1</v>
      </c>
      <c r="H46" s="5">
        <f>(E46-D46)*1000</f>
        <v>355.00000000001819</v>
      </c>
      <c r="I46" s="5">
        <v>5.5</v>
      </c>
      <c r="J46" s="4" t="s">
        <v>23</v>
      </c>
      <c r="K46" s="5">
        <f t="shared" si="23"/>
        <v>1952.5</v>
      </c>
      <c r="L46" s="7" t="s">
        <v>72</v>
      </c>
      <c r="M46" s="7" t="s">
        <v>71</v>
      </c>
      <c r="N46" s="7" t="s">
        <v>84</v>
      </c>
    </row>
    <row r="47" spans="1:14" x14ac:dyDescent="0.3">
      <c r="A47" s="2">
        <f t="shared" si="24"/>
        <v>42</v>
      </c>
      <c r="B47" s="3" t="s">
        <v>18</v>
      </c>
      <c r="C47" s="2" t="s">
        <v>20</v>
      </c>
      <c r="D47" s="4">
        <v>195.79</v>
      </c>
      <c r="E47" s="4">
        <v>196.14500000000001</v>
      </c>
      <c r="F47" s="2" t="s">
        <v>12</v>
      </c>
      <c r="G47" s="2">
        <v>1</v>
      </c>
      <c r="H47" s="5">
        <f t="shared" ref="H47" si="25">(E47-D47)*1000</f>
        <v>355.00000000001819</v>
      </c>
      <c r="I47" s="5">
        <v>5.5</v>
      </c>
      <c r="J47" s="4">
        <v>0.04</v>
      </c>
      <c r="K47" s="5">
        <f t="shared" si="23"/>
        <v>78.099999999999994</v>
      </c>
      <c r="L47" s="7" t="s">
        <v>72</v>
      </c>
      <c r="M47" s="7" t="s">
        <v>71</v>
      </c>
      <c r="N47" s="7" t="s">
        <v>84</v>
      </c>
    </row>
    <row r="48" spans="1:14" x14ac:dyDescent="0.3">
      <c r="A48" s="2">
        <f t="shared" si="24"/>
        <v>43</v>
      </c>
      <c r="B48" s="22" t="s">
        <v>74</v>
      </c>
      <c r="C48" s="2" t="s">
        <v>20</v>
      </c>
      <c r="D48" s="4">
        <v>196.63499999999999</v>
      </c>
      <c r="E48" s="4">
        <v>196.67500000000001</v>
      </c>
      <c r="F48" s="2" t="s">
        <v>12</v>
      </c>
      <c r="G48" s="2">
        <v>1</v>
      </c>
      <c r="H48" s="5">
        <f t="shared" si="13"/>
        <v>40.000000000020464</v>
      </c>
      <c r="I48" s="5">
        <v>5.5</v>
      </c>
      <c r="J48" s="4">
        <v>0.1</v>
      </c>
      <c r="K48" s="2">
        <f t="shared" si="23"/>
        <v>22</v>
      </c>
      <c r="L48" s="7" t="s">
        <v>86</v>
      </c>
      <c r="M48" s="7" t="s">
        <v>75</v>
      </c>
      <c r="N48" s="7" t="s">
        <v>87</v>
      </c>
    </row>
    <row r="49" spans="1:14" x14ac:dyDescent="0.3">
      <c r="A49" s="2">
        <f t="shared" si="17"/>
        <v>44</v>
      </c>
      <c r="B49" s="3" t="s">
        <v>103</v>
      </c>
      <c r="C49" s="2" t="s">
        <v>21</v>
      </c>
      <c r="D49" s="4">
        <v>196.63499999999999</v>
      </c>
      <c r="E49" s="4">
        <v>196.67500000000001</v>
      </c>
      <c r="F49" s="2" t="s">
        <v>12</v>
      </c>
      <c r="G49" s="2">
        <v>1</v>
      </c>
      <c r="H49" s="5">
        <f t="shared" si="13"/>
        <v>40.000000000020464</v>
      </c>
      <c r="I49" s="5">
        <v>5.5</v>
      </c>
      <c r="J49" s="4" t="s">
        <v>23</v>
      </c>
      <c r="K49" s="2">
        <f t="shared" si="23"/>
        <v>220</v>
      </c>
      <c r="L49" s="7" t="s">
        <v>86</v>
      </c>
      <c r="M49" s="7" t="s">
        <v>75</v>
      </c>
      <c r="N49" s="7" t="s">
        <v>87</v>
      </c>
    </row>
    <row r="50" spans="1:14" x14ac:dyDescent="0.3">
      <c r="A50" s="2">
        <f t="shared" si="17"/>
        <v>45</v>
      </c>
      <c r="B50" s="22" t="s">
        <v>17</v>
      </c>
      <c r="C50" s="2" t="s">
        <v>20</v>
      </c>
      <c r="D50" s="4">
        <v>196.63499999999999</v>
      </c>
      <c r="E50" s="4">
        <v>196.67500000000001</v>
      </c>
      <c r="F50" s="2" t="s">
        <v>12</v>
      </c>
      <c r="G50" s="2">
        <v>1</v>
      </c>
      <c r="H50" s="5">
        <f t="shared" si="13"/>
        <v>40.000000000020464</v>
      </c>
      <c r="I50" s="5">
        <v>5.5</v>
      </c>
      <c r="J50" s="4">
        <v>0.1</v>
      </c>
      <c r="K50" s="2">
        <f t="shared" si="23"/>
        <v>22</v>
      </c>
      <c r="L50" s="7" t="s">
        <v>86</v>
      </c>
      <c r="M50" s="7" t="s">
        <v>75</v>
      </c>
      <c r="N50" s="7" t="s">
        <v>87</v>
      </c>
    </row>
    <row r="51" spans="1:14" x14ac:dyDescent="0.3">
      <c r="A51" s="2">
        <f t="shared" si="17"/>
        <v>46</v>
      </c>
      <c r="B51" s="21" t="s">
        <v>77</v>
      </c>
      <c r="C51" s="2" t="s">
        <v>21</v>
      </c>
      <c r="D51" s="4">
        <v>196.55</v>
      </c>
      <c r="E51" s="4">
        <v>196.74</v>
      </c>
      <c r="F51" s="2" t="s">
        <v>12</v>
      </c>
      <c r="G51" s="2">
        <v>1</v>
      </c>
      <c r="H51" s="5">
        <f t="shared" si="13"/>
        <v>189.99999999999773</v>
      </c>
      <c r="I51" s="5">
        <v>5.5</v>
      </c>
      <c r="J51" s="4" t="s">
        <v>23</v>
      </c>
      <c r="K51" s="2">
        <f t="shared" si="23"/>
        <v>1045</v>
      </c>
      <c r="L51" s="7" t="s">
        <v>86</v>
      </c>
      <c r="M51" s="7" t="s">
        <v>75</v>
      </c>
      <c r="N51" s="7" t="s">
        <v>87</v>
      </c>
    </row>
    <row r="52" spans="1:14" x14ac:dyDescent="0.3">
      <c r="A52" s="2">
        <f t="shared" si="17"/>
        <v>47</v>
      </c>
      <c r="B52" s="22" t="s">
        <v>18</v>
      </c>
      <c r="C52" s="2" t="s">
        <v>20</v>
      </c>
      <c r="D52" s="4">
        <v>196.55</v>
      </c>
      <c r="E52" s="4">
        <v>196.74</v>
      </c>
      <c r="F52" s="2" t="s">
        <v>12</v>
      </c>
      <c r="G52" s="2">
        <v>1</v>
      </c>
      <c r="H52" s="5">
        <f t="shared" si="13"/>
        <v>189.99999999999773</v>
      </c>
      <c r="I52" s="5">
        <v>5.5</v>
      </c>
      <c r="J52" s="4">
        <v>0.04</v>
      </c>
      <c r="K52" s="2">
        <f t="shared" si="23"/>
        <v>41.8</v>
      </c>
      <c r="L52" s="7" t="s">
        <v>86</v>
      </c>
      <c r="M52" s="7" t="s">
        <v>75</v>
      </c>
      <c r="N52" s="7" t="s">
        <v>87</v>
      </c>
    </row>
    <row r="53" spans="1:14" x14ac:dyDescent="0.3">
      <c r="A53" s="2">
        <f>A52+1</f>
        <v>48</v>
      </c>
      <c r="B53" s="22" t="s">
        <v>74</v>
      </c>
      <c r="C53" s="2" t="s">
        <v>20</v>
      </c>
      <c r="D53" s="4">
        <v>196.98</v>
      </c>
      <c r="E53" s="4">
        <v>197.02</v>
      </c>
      <c r="F53" s="2" t="s">
        <v>12</v>
      </c>
      <c r="G53" s="2">
        <v>1</v>
      </c>
      <c r="H53" s="5">
        <f t="shared" ref="H53:H57" si="26">(E53-D53)*1000</f>
        <v>40.000000000020464</v>
      </c>
      <c r="I53" s="5">
        <v>5.5</v>
      </c>
      <c r="J53" s="4">
        <v>0.1</v>
      </c>
      <c r="K53" s="2">
        <f t="shared" ref="K53:K57" si="27">ROUND(PRODUCT(G53:J53),2)</f>
        <v>22</v>
      </c>
      <c r="L53" s="7" t="s">
        <v>86</v>
      </c>
      <c r="M53" s="7" t="s">
        <v>75</v>
      </c>
      <c r="N53" s="7" t="s">
        <v>87</v>
      </c>
    </row>
    <row r="54" spans="1:14" x14ac:dyDescent="0.3">
      <c r="A54" s="2">
        <f t="shared" ref="A54:A57" si="28">A53+1</f>
        <v>49</v>
      </c>
      <c r="B54" s="3" t="s">
        <v>103</v>
      </c>
      <c r="C54" s="2" t="s">
        <v>21</v>
      </c>
      <c r="D54" s="4">
        <v>196.98</v>
      </c>
      <c r="E54" s="4">
        <v>197.02</v>
      </c>
      <c r="F54" s="2" t="s">
        <v>12</v>
      </c>
      <c r="G54" s="2">
        <v>1</v>
      </c>
      <c r="H54" s="5">
        <f t="shared" si="26"/>
        <v>40.000000000020464</v>
      </c>
      <c r="I54" s="5">
        <v>5.5</v>
      </c>
      <c r="J54" s="4" t="s">
        <v>23</v>
      </c>
      <c r="K54" s="2">
        <f t="shared" si="27"/>
        <v>220</v>
      </c>
      <c r="L54" s="7" t="s">
        <v>86</v>
      </c>
      <c r="M54" s="7" t="s">
        <v>75</v>
      </c>
      <c r="N54" s="7" t="s">
        <v>87</v>
      </c>
    </row>
    <row r="55" spans="1:14" x14ac:dyDescent="0.3">
      <c r="A55" s="2">
        <f t="shared" si="28"/>
        <v>50</v>
      </c>
      <c r="B55" s="22" t="s">
        <v>17</v>
      </c>
      <c r="C55" s="2" t="s">
        <v>20</v>
      </c>
      <c r="D55" s="4">
        <v>196.98</v>
      </c>
      <c r="E55" s="4">
        <v>197.02</v>
      </c>
      <c r="F55" s="2" t="s">
        <v>12</v>
      </c>
      <c r="G55" s="2">
        <v>1</v>
      </c>
      <c r="H55" s="5">
        <f t="shared" si="26"/>
        <v>40.000000000020464</v>
      </c>
      <c r="I55" s="5">
        <v>5.5</v>
      </c>
      <c r="J55" s="4">
        <v>0.1</v>
      </c>
      <c r="K55" s="2">
        <f t="shared" si="27"/>
        <v>22</v>
      </c>
      <c r="L55" s="7" t="s">
        <v>86</v>
      </c>
      <c r="M55" s="7" t="s">
        <v>75</v>
      </c>
      <c r="N55" s="7" t="s">
        <v>87</v>
      </c>
    </row>
    <row r="56" spans="1:14" x14ac:dyDescent="0.3">
      <c r="A56" s="2">
        <f t="shared" si="28"/>
        <v>51</v>
      </c>
      <c r="B56" s="21" t="s">
        <v>77</v>
      </c>
      <c r="C56" s="2" t="s">
        <v>21</v>
      </c>
      <c r="D56" s="4">
        <v>196.95</v>
      </c>
      <c r="E56" s="4">
        <v>197.02500000000001</v>
      </c>
      <c r="F56" s="2" t="s">
        <v>12</v>
      </c>
      <c r="G56" s="2">
        <v>1</v>
      </c>
      <c r="H56" s="5">
        <f t="shared" si="26"/>
        <v>75.000000000017053</v>
      </c>
      <c r="I56" s="5">
        <v>5.5</v>
      </c>
      <c r="J56" s="4" t="s">
        <v>23</v>
      </c>
      <c r="K56" s="2">
        <f t="shared" si="27"/>
        <v>412.5</v>
      </c>
      <c r="L56" s="7" t="s">
        <v>86</v>
      </c>
      <c r="M56" s="7" t="s">
        <v>75</v>
      </c>
      <c r="N56" s="7" t="s">
        <v>87</v>
      </c>
    </row>
    <row r="57" spans="1:14" x14ac:dyDescent="0.3">
      <c r="A57" s="2">
        <f t="shared" si="28"/>
        <v>52</v>
      </c>
      <c r="B57" s="22" t="s">
        <v>18</v>
      </c>
      <c r="C57" s="2" t="s">
        <v>20</v>
      </c>
      <c r="D57" s="4">
        <v>196.95</v>
      </c>
      <c r="E57" s="4">
        <v>197.02500000000001</v>
      </c>
      <c r="F57" s="2" t="s">
        <v>12</v>
      </c>
      <c r="G57" s="2">
        <v>1</v>
      </c>
      <c r="H57" s="5">
        <f t="shared" si="26"/>
        <v>75.000000000017053</v>
      </c>
      <c r="I57" s="5">
        <v>5.5</v>
      </c>
      <c r="J57" s="4">
        <v>0.04</v>
      </c>
      <c r="K57" s="2">
        <f t="shared" si="27"/>
        <v>16.5</v>
      </c>
      <c r="L57" s="7" t="s">
        <v>86</v>
      </c>
      <c r="M57" s="7" t="s">
        <v>75</v>
      </c>
      <c r="N57" s="7" t="s">
        <v>87</v>
      </c>
    </row>
    <row r="58" spans="1:14" x14ac:dyDescent="0.3">
      <c r="A58" s="2">
        <f t="shared" si="17"/>
        <v>53</v>
      </c>
      <c r="B58" s="22" t="s">
        <v>74</v>
      </c>
      <c r="C58" s="2" t="s">
        <v>20</v>
      </c>
      <c r="D58" s="4">
        <v>197.054</v>
      </c>
      <c r="E58" s="4">
        <v>197.14</v>
      </c>
      <c r="F58" s="2" t="s">
        <v>12</v>
      </c>
      <c r="G58" s="2">
        <v>1</v>
      </c>
      <c r="H58" s="5">
        <f t="shared" si="13"/>
        <v>85.999999999984311</v>
      </c>
      <c r="I58" s="5">
        <v>5.5</v>
      </c>
      <c r="J58" s="4">
        <v>0.1</v>
      </c>
      <c r="K58" s="2">
        <f t="shared" si="23"/>
        <v>47.3</v>
      </c>
      <c r="L58" s="7" t="s">
        <v>89</v>
      </c>
      <c r="M58" s="7" t="s">
        <v>75</v>
      </c>
      <c r="N58" s="7" t="s">
        <v>88</v>
      </c>
    </row>
    <row r="59" spans="1:14" x14ac:dyDescent="0.3">
      <c r="A59" s="2">
        <f t="shared" si="17"/>
        <v>54</v>
      </c>
      <c r="B59" s="3" t="s">
        <v>103</v>
      </c>
      <c r="C59" s="2" t="s">
        <v>21</v>
      </c>
      <c r="D59" s="4">
        <v>197.054</v>
      </c>
      <c r="E59" s="4">
        <v>197.14</v>
      </c>
      <c r="F59" s="2" t="s">
        <v>12</v>
      </c>
      <c r="G59" s="2">
        <v>1</v>
      </c>
      <c r="H59" s="5">
        <f t="shared" ref="H59:H60" si="29">(E59-D59)*1000</f>
        <v>85.999999999984311</v>
      </c>
      <c r="I59" s="5">
        <v>5.5</v>
      </c>
      <c r="J59" s="4" t="s">
        <v>23</v>
      </c>
      <c r="K59" s="2">
        <f t="shared" si="23"/>
        <v>473</v>
      </c>
      <c r="L59" s="7" t="s">
        <v>89</v>
      </c>
      <c r="M59" s="7" t="s">
        <v>75</v>
      </c>
      <c r="N59" s="7" t="s">
        <v>88</v>
      </c>
    </row>
    <row r="60" spans="1:14" x14ac:dyDescent="0.3">
      <c r="A60" s="2">
        <f t="shared" si="17"/>
        <v>55</v>
      </c>
      <c r="B60" s="22" t="s">
        <v>17</v>
      </c>
      <c r="C60" s="2" t="s">
        <v>20</v>
      </c>
      <c r="D60" s="4">
        <v>197.054</v>
      </c>
      <c r="E60" s="4">
        <v>197.14</v>
      </c>
      <c r="F60" s="2" t="s">
        <v>12</v>
      </c>
      <c r="G60" s="2">
        <v>1</v>
      </c>
      <c r="H60" s="5">
        <f t="shared" si="29"/>
        <v>85.999999999984311</v>
      </c>
      <c r="I60" s="5">
        <v>5.5</v>
      </c>
      <c r="J60" s="4">
        <v>0.1</v>
      </c>
      <c r="K60" s="2">
        <f t="shared" si="23"/>
        <v>47.3</v>
      </c>
      <c r="L60" s="7" t="s">
        <v>89</v>
      </c>
      <c r="M60" s="7" t="s">
        <v>75</v>
      </c>
      <c r="N60" s="7" t="s">
        <v>88</v>
      </c>
    </row>
    <row r="61" spans="1:14" x14ac:dyDescent="0.3">
      <c r="A61" s="2">
        <f t="shared" si="17"/>
        <v>56</v>
      </c>
      <c r="B61" s="21" t="s">
        <v>77</v>
      </c>
      <c r="C61" s="2" t="s">
        <v>21</v>
      </c>
      <c r="D61" s="4">
        <v>197.05</v>
      </c>
      <c r="E61" s="4">
        <v>197.27</v>
      </c>
      <c r="F61" s="2" t="s">
        <v>12</v>
      </c>
      <c r="G61" s="2">
        <v>1</v>
      </c>
      <c r="H61" s="5">
        <f t="shared" si="13"/>
        <v>219.99999999999886</v>
      </c>
      <c r="I61" s="5">
        <v>5.5</v>
      </c>
      <c r="J61" s="4" t="s">
        <v>23</v>
      </c>
      <c r="K61" s="2">
        <f t="shared" si="23"/>
        <v>1210</v>
      </c>
      <c r="L61" s="7" t="s">
        <v>86</v>
      </c>
      <c r="M61" s="7" t="s">
        <v>75</v>
      </c>
      <c r="N61" s="7" t="s">
        <v>88</v>
      </c>
    </row>
    <row r="62" spans="1:14" x14ac:dyDescent="0.3">
      <c r="A62" s="2">
        <f t="shared" ref="A62:A63" si="30">A61+1</f>
        <v>57</v>
      </c>
      <c r="B62" s="22" t="s">
        <v>18</v>
      </c>
      <c r="C62" s="2" t="s">
        <v>21</v>
      </c>
      <c r="D62" s="4">
        <v>197.054</v>
      </c>
      <c r="E62" s="4">
        <v>197.27</v>
      </c>
      <c r="F62" s="2" t="s">
        <v>12</v>
      </c>
      <c r="G62" s="2">
        <v>1</v>
      </c>
      <c r="H62" s="5">
        <f t="shared" ref="H62:H63" si="31">(E62-D62)*1000</f>
        <v>216.00000000000819</v>
      </c>
      <c r="I62" s="5">
        <v>5.5</v>
      </c>
      <c r="J62" s="4">
        <v>0.04</v>
      </c>
      <c r="K62" s="2">
        <f t="shared" ref="K62:K63" si="32">ROUND(PRODUCT(G62:J62),2)</f>
        <v>47.52</v>
      </c>
      <c r="L62" s="7" t="s">
        <v>86</v>
      </c>
      <c r="M62" s="7" t="s">
        <v>75</v>
      </c>
      <c r="N62" s="7" t="s">
        <v>88</v>
      </c>
    </row>
    <row r="63" spans="1:14" s="26" customFormat="1" x14ac:dyDescent="0.3">
      <c r="A63" s="10">
        <f t="shared" si="30"/>
        <v>58</v>
      </c>
      <c r="B63" s="25" t="s">
        <v>77</v>
      </c>
      <c r="C63" s="10" t="s">
        <v>21</v>
      </c>
      <c r="D63" s="11">
        <v>197.6</v>
      </c>
      <c r="E63" s="11">
        <v>197.72</v>
      </c>
      <c r="F63" s="10" t="s">
        <v>12</v>
      </c>
      <c r="G63" s="10">
        <v>1</v>
      </c>
      <c r="H63" s="9">
        <f t="shared" si="31"/>
        <v>120.00000000000455</v>
      </c>
      <c r="I63" s="9">
        <v>5.5</v>
      </c>
      <c r="J63" s="11" t="s">
        <v>23</v>
      </c>
      <c r="K63" s="10">
        <f t="shared" si="32"/>
        <v>660</v>
      </c>
      <c r="L63" s="12" t="s">
        <v>90</v>
      </c>
      <c r="M63" s="12" t="s">
        <v>75</v>
      </c>
      <c r="N63" s="12" t="s">
        <v>87</v>
      </c>
    </row>
    <row r="64" spans="1:14" s="26" customFormat="1" x14ac:dyDescent="0.3">
      <c r="A64" s="10">
        <f t="shared" ref="A64:A65" si="33">A63+1</f>
        <v>59</v>
      </c>
      <c r="B64" s="27" t="s">
        <v>18</v>
      </c>
      <c r="C64" s="10" t="s">
        <v>20</v>
      </c>
      <c r="D64" s="11">
        <v>197.6</v>
      </c>
      <c r="E64" s="11">
        <v>197.72</v>
      </c>
      <c r="F64" s="10" t="s">
        <v>12</v>
      </c>
      <c r="G64" s="10">
        <v>1</v>
      </c>
      <c r="H64" s="9">
        <f t="shared" ref="H64:H65" si="34">(E64-D64)*1000</f>
        <v>120.00000000000455</v>
      </c>
      <c r="I64" s="9">
        <v>5.5</v>
      </c>
      <c r="J64" s="11">
        <v>0.04</v>
      </c>
      <c r="K64" s="10">
        <f t="shared" ref="K64:K71" si="35">ROUND(PRODUCT(G64:J64),2)</f>
        <v>26.4</v>
      </c>
      <c r="L64" s="12" t="s">
        <v>90</v>
      </c>
      <c r="M64" s="12" t="s">
        <v>75</v>
      </c>
      <c r="N64" s="12" t="s">
        <v>87</v>
      </c>
    </row>
    <row r="65" spans="1:14" s="26" customFormat="1" x14ac:dyDescent="0.3">
      <c r="A65" s="10">
        <f t="shared" si="33"/>
        <v>60</v>
      </c>
      <c r="B65" s="27" t="s">
        <v>74</v>
      </c>
      <c r="C65" s="10" t="s">
        <v>20</v>
      </c>
      <c r="D65" s="11">
        <v>198.85</v>
      </c>
      <c r="E65" s="11">
        <v>198.94499999999999</v>
      </c>
      <c r="F65" s="10" t="s">
        <v>12</v>
      </c>
      <c r="G65" s="10">
        <v>1</v>
      </c>
      <c r="H65" s="9">
        <f t="shared" si="34"/>
        <v>94.999999999998863</v>
      </c>
      <c r="I65" s="9">
        <v>5.5</v>
      </c>
      <c r="J65" s="11">
        <v>0.15</v>
      </c>
      <c r="K65" s="10">
        <f t="shared" si="35"/>
        <v>78.37</v>
      </c>
      <c r="L65" s="10" t="s">
        <v>72</v>
      </c>
      <c r="M65" s="10" t="s">
        <v>71</v>
      </c>
      <c r="N65" s="12" t="s">
        <v>84</v>
      </c>
    </row>
    <row r="66" spans="1:14" s="26" customFormat="1" x14ac:dyDescent="0.3">
      <c r="A66" s="10">
        <f>A65+1</f>
        <v>61</v>
      </c>
      <c r="B66" s="28" t="s">
        <v>27</v>
      </c>
      <c r="C66" s="10" t="s">
        <v>20</v>
      </c>
      <c r="D66" s="11">
        <v>198.85</v>
      </c>
      <c r="E66" s="11">
        <v>198.94499999999999</v>
      </c>
      <c r="F66" s="10" t="s">
        <v>12</v>
      </c>
      <c r="G66" s="10">
        <v>1</v>
      </c>
      <c r="H66" s="9">
        <f>(E66-D66)*1000</f>
        <v>94.999999999998863</v>
      </c>
      <c r="I66" s="9">
        <v>5.5</v>
      </c>
      <c r="J66" s="11">
        <v>0.15</v>
      </c>
      <c r="K66" s="9">
        <f t="shared" si="35"/>
        <v>78.37</v>
      </c>
      <c r="L66" s="12" t="s">
        <v>72</v>
      </c>
      <c r="M66" s="12" t="s">
        <v>71</v>
      </c>
      <c r="N66" s="12" t="s">
        <v>84</v>
      </c>
    </row>
    <row r="67" spans="1:14" s="26" customFormat="1" x14ac:dyDescent="0.3">
      <c r="A67" s="10">
        <f>A66+1</f>
        <v>62</v>
      </c>
      <c r="B67" s="28" t="s">
        <v>76</v>
      </c>
      <c r="C67" s="10" t="s">
        <v>21</v>
      </c>
      <c r="D67" s="11">
        <v>198.85</v>
      </c>
      <c r="E67" s="11">
        <v>198.94499999999999</v>
      </c>
      <c r="F67" s="10" t="s">
        <v>12</v>
      </c>
      <c r="G67" s="10">
        <v>1</v>
      </c>
      <c r="H67" s="9">
        <f>(E67-D67)*1000</f>
        <v>94.999999999998863</v>
      </c>
      <c r="I67" s="9">
        <v>5.5</v>
      </c>
      <c r="J67" s="11" t="s">
        <v>23</v>
      </c>
      <c r="K67" s="9">
        <f t="shared" si="35"/>
        <v>522.5</v>
      </c>
      <c r="L67" s="12" t="s">
        <v>72</v>
      </c>
      <c r="M67" s="12" t="s">
        <v>71</v>
      </c>
      <c r="N67" s="12" t="s">
        <v>84</v>
      </c>
    </row>
    <row r="68" spans="1:14" x14ac:dyDescent="0.3">
      <c r="A68" s="2">
        <f t="shared" ref="A68:A69" si="36">A67+1</f>
        <v>63</v>
      </c>
      <c r="B68" s="3" t="s">
        <v>103</v>
      </c>
      <c r="C68" s="2" t="s">
        <v>21</v>
      </c>
      <c r="D68" s="11">
        <v>198.85</v>
      </c>
      <c r="E68" s="11">
        <v>198.94499999999999</v>
      </c>
      <c r="F68" s="2" t="s">
        <v>12</v>
      </c>
      <c r="G68" s="2">
        <v>1</v>
      </c>
      <c r="H68" s="5">
        <f t="shared" ref="H68" si="37">(E68-D68)*1000</f>
        <v>94.999999999998863</v>
      </c>
      <c r="I68" s="5">
        <v>5.5</v>
      </c>
      <c r="J68" s="4" t="s">
        <v>23</v>
      </c>
      <c r="K68" s="2">
        <f t="shared" si="35"/>
        <v>522.5</v>
      </c>
      <c r="L68" s="12" t="s">
        <v>72</v>
      </c>
      <c r="M68" s="12" t="s">
        <v>71</v>
      </c>
      <c r="N68" s="7" t="s">
        <v>88</v>
      </c>
    </row>
    <row r="69" spans="1:14" s="26" customFormat="1" x14ac:dyDescent="0.3">
      <c r="A69" s="2">
        <f t="shared" si="36"/>
        <v>64</v>
      </c>
      <c r="B69" s="28" t="s">
        <v>17</v>
      </c>
      <c r="C69" s="10" t="s">
        <v>20</v>
      </c>
      <c r="D69" s="11">
        <v>198.85</v>
      </c>
      <c r="E69" s="11">
        <v>198.94499999999999</v>
      </c>
      <c r="F69" s="10" t="s">
        <v>12</v>
      </c>
      <c r="G69" s="10">
        <v>1</v>
      </c>
      <c r="H69" s="9">
        <f>(E69-D69)*1000</f>
        <v>94.999999999998863</v>
      </c>
      <c r="I69" s="9">
        <v>5.5</v>
      </c>
      <c r="J69" s="11">
        <v>0.05</v>
      </c>
      <c r="K69" s="9">
        <f t="shared" si="35"/>
        <v>26.12</v>
      </c>
      <c r="L69" s="12" t="s">
        <v>72</v>
      </c>
      <c r="M69" s="12" t="s">
        <v>71</v>
      </c>
      <c r="N69" s="12" t="s">
        <v>84</v>
      </c>
    </row>
    <row r="70" spans="1:14" s="29" customFormat="1" x14ac:dyDescent="0.3">
      <c r="A70" s="10">
        <f>A69+1</f>
        <v>65</v>
      </c>
      <c r="B70" s="25" t="s">
        <v>77</v>
      </c>
      <c r="C70" s="10" t="s">
        <v>21</v>
      </c>
      <c r="D70" s="11">
        <v>198.82</v>
      </c>
      <c r="E70" s="11">
        <v>198.95</v>
      </c>
      <c r="F70" s="10" t="s">
        <v>12</v>
      </c>
      <c r="G70" s="10">
        <v>1</v>
      </c>
      <c r="H70" s="9">
        <f>(E70-D70)*1000</f>
        <v>129.99999999999545</v>
      </c>
      <c r="I70" s="9">
        <v>5.5</v>
      </c>
      <c r="J70" s="11" t="s">
        <v>23</v>
      </c>
      <c r="K70" s="9">
        <f t="shared" si="35"/>
        <v>715</v>
      </c>
      <c r="L70" s="12" t="s">
        <v>72</v>
      </c>
      <c r="M70" s="12" t="s">
        <v>71</v>
      </c>
      <c r="N70" s="12" t="s">
        <v>84</v>
      </c>
    </row>
    <row r="71" spans="1:14" s="26" customFormat="1" x14ac:dyDescent="0.3">
      <c r="A71" s="10">
        <f>A70+1</f>
        <v>66</v>
      </c>
      <c r="B71" s="28" t="s">
        <v>18</v>
      </c>
      <c r="C71" s="10" t="s">
        <v>20</v>
      </c>
      <c r="D71" s="11">
        <v>198.82</v>
      </c>
      <c r="E71" s="11">
        <v>198.95</v>
      </c>
      <c r="F71" s="10" t="s">
        <v>12</v>
      </c>
      <c r="G71" s="10">
        <v>1</v>
      </c>
      <c r="H71" s="9">
        <f t="shared" ref="H71:H72" si="38">(E71-D71)*1000</f>
        <v>129.99999999999545</v>
      </c>
      <c r="I71" s="9">
        <v>5.5</v>
      </c>
      <c r="J71" s="11">
        <v>0.04</v>
      </c>
      <c r="K71" s="9">
        <f t="shared" si="35"/>
        <v>28.6</v>
      </c>
      <c r="L71" s="12" t="s">
        <v>72</v>
      </c>
      <c r="M71" s="12" t="s">
        <v>71</v>
      </c>
      <c r="N71" s="12" t="s">
        <v>84</v>
      </c>
    </row>
    <row r="72" spans="1:14" s="26" customFormat="1" x14ac:dyDescent="0.3">
      <c r="A72" s="10">
        <f t="shared" ref="A72" si="39">A71+1</f>
        <v>67</v>
      </c>
      <c r="B72" s="27" t="s">
        <v>74</v>
      </c>
      <c r="C72" s="10" t="s">
        <v>20</v>
      </c>
      <c r="D72" s="11">
        <v>199.07</v>
      </c>
      <c r="E72" s="11">
        <v>199.09</v>
      </c>
      <c r="F72" s="10" t="s">
        <v>12</v>
      </c>
      <c r="G72" s="10">
        <v>1</v>
      </c>
      <c r="H72" s="9">
        <f t="shared" si="38"/>
        <v>20.000000000010232</v>
      </c>
      <c r="I72" s="9">
        <v>5.5</v>
      </c>
      <c r="J72" s="11">
        <v>0.15</v>
      </c>
      <c r="K72" s="10">
        <f t="shared" ref="K72:K78" si="40">ROUND(PRODUCT(G72:J72),2)</f>
        <v>16.5</v>
      </c>
      <c r="L72" s="10" t="s">
        <v>72</v>
      </c>
      <c r="M72" s="10" t="s">
        <v>71</v>
      </c>
      <c r="N72" s="12" t="s">
        <v>84</v>
      </c>
    </row>
    <row r="73" spans="1:14" s="26" customFormat="1" x14ac:dyDescent="0.3">
      <c r="A73" s="10">
        <f t="shared" ref="A73:A78" si="41">A72+1</f>
        <v>68</v>
      </c>
      <c r="B73" s="28" t="s">
        <v>27</v>
      </c>
      <c r="C73" s="10" t="s">
        <v>20</v>
      </c>
      <c r="D73" s="11">
        <v>199.07</v>
      </c>
      <c r="E73" s="11">
        <v>199.09</v>
      </c>
      <c r="F73" s="10" t="s">
        <v>12</v>
      </c>
      <c r="G73" s="10">
        <v>1</v>
      </c>
      <c r="H73" s="9">
        <f>(E73-D73)*1000</f>
        <v>20.000000000010232</v>
      </c>
      <c r="I73" s="9">
        <v>5.5</v>
      </c>
      <c r="J73" s="11">
        <v>0.15</v>
      </c>
      <c r="K73" s="9">
        <f t="shared" si="40"/>
        <v>16.5</v>
      </c>
      <c r="L73" s="12" t="s">
        <v>72</v>
      </c>
      <c r="M73" s="12" t="s">
        <v>71</v>
      </c>
      <c r="N73" s="12" t="s">
        <v>84</v>
      </c>
    </row>
    <row r="74" spans="1:14" s="26" customFormat="1" x14ac:dyDescent="0.3">
      <c r="A74" s="10">
        <f t="shared" si="41"/>
        <v>69</v>
      </c>
      <c r="B74" s="28" t="s">
        <v>76</v>
      </c>
      <c r="C74" s="10" t="s">
        <v>21</v>
      </c>
      <c r="D74" s="11">
        <v>199.07</v>
      </c>
      <c r="E74" s="11">
        <v>199.09</v>
      </c>
      <c r="F74" s="10" t="s">
        <v>12</v>
      </c>
      <c r="G74" s="10">
        <v>1</v>
      </c>
      <c r="H74" s="9">
        <f>(E74-D74)*1000</f>
        <v>20.000000000010232</v>
      </c>
      <c r="I74" s="9">
        <v>5.5</v>
      </c>
      <c r="J74" s="11" t="s">
        <v>23</v>
      </c>
      <c r="K74" s="9">
        <f t="shared" si="40"/>
        <v>110</v>
      </c>
      <c r="L74" s="12" t="s">
        <v>72</v>
      </c>
      <c r="M74" s="12" t="s">
        <v>71</v>
      </c>
      <c r="N74" s="12" t="s">
        <v>84</v>
      </c>
    </row>
    <row r="75" spans="1:14" x14ac:dyDescent="0.3">
      <c r="A75" s="10">
        <f t="shared" si="41"/>
        <v>70</v>
      </c>
      <c r="B75" s="3" t="s">
        <v>103</v>
      </c>
      <c r="C75" s="2" t="s">
        <v>21</v>
      </c>
      <c r="D75" s="11">
        <v>199.08</v>
      </c>
      <c r="E75" s="11">
        <v>199.09</v>
      </c>
      <c r="F75" s="2" t="s">
        <v>12</v>
      </c>
      <c r="G75" s="2">
        <v>1</v>
      </c>
      <c r="H75" s="5">
        <f t="shared" ref="H75" si="42">(E75-D75)*1000</f>
        <v>9.9999999999909051</v>
      </c>
      <c r="I75" s="5">
        <v>5.5</v>
      </c>
      <c r="J75" s="4" t="s">
        <v>23</v>
      </c>
      <c r="K75" s="2">
        <f>ROUND(PRODUCT(G75:J75),2)</f>
        <v>55</v>
      </c>
      <c r="L75" s="12" t="s">
        <v>72</v>
      </c>
      <c r="M75" s="12" t="s">
        <v>71</v>
      </c>
      <c r="N75" s="7" t="s">
        <v>88</v>
      </c>
    </row>
    <row r="76" spans="1:14" s="26" customFormat="1" x14ac:dyDescent="0.3">
      <c r="A76" s="10">
        <f t="shared" si="41"/>
        <v>71</v>
      </c>
      <c r="B76" s="28" t="s">
        <v>17</v>
      </c>
      <c r="C76" s="10" t="s">
        <v>20</v>
      </c>
      <c r="D76" s="11">
        <v>199.08</v>
      </c>
      <c r="E76" s="11">
        <v>199.09</v>
      </c>
      <c r="F76" s="10" t="s">
        <v>12</v>
      </c>
      <c r="G76" s="10">
        <v>1</v>
      </c>
      <c r="H76" s="9">
        <f>(E76-D76)*1000</f>
        <v>9.9999999999909051</v>
      </c>
      <c r="I76" s="9">
        <v>5.5</v>
      </c>
      <c r="J76" s="11">
        <v>0.05</v>
      </c>
      <c r="K76" s="9">
        <f t="shared" si="40"/>
        <v>2.75</v>
      </c>
      <c r="L76" s="12" t="s">
        <v>72</v>
      </c>
      <c r="M76" s="12" t="s">
        <v>71</v>
      </c>
      <c r="N76" s="12" t="s">
        <v>84</v>
      </c>
    </row>
    <row r="77" spans="1:14" s="29" customFormat="1" x14ac:dyDescent="0.3">
      <c r="A77" s="10">
        <f t="shared" si="41"/>
        <v>72</v>
      </c>
      <c r="B77" s="25" t="s">
        <v>77</v>
      </c>
      <c r="C77" s="10" t="s">
        <v>21</v>
      </c>
      <c r="D77" s="11">
        <v>199.08</v>
      </c>
      <c r="E77" s="11">
        <v>199.09</v>
      </c>
      <c r="F77" s="10" t="s">
        <v>12</v>
      </c>
      <c r="G77" s="10">
        <v>1</v>
      </c>
      <c r="H77" s="9">
        <f>(E77-D77)*1000</f>
        <v>9.9999999999909051</v>
      </c>
      <c r="I77" s="9">
        <v>5.5</v>
      </c>
      <c r="J77" s="11" t="s">
        <v>23</v>
      </c>
      <c r="K77" s="9">
        <f t="shared" si="40"/>
        <v>55</v>
      </c>
      <c r="L77" s="12" t="s">
        <v>72</v>
      </c>
      <c r="M77" s="12" t="s">
        <v>71</v>
      </c>
      <c r="N77" s="12" t="s">
        <v>84</v>
      </c>
    </row>
    <row r="78" spans="1:14" s="26" customFormat="1" x14ac:dyDescent="0.3">
      <c r="A78" s="10">
        <f t="shared" si="41"/>
        <v>73</v>
      </c>
      <c r="B78" s="28" t="s">
        <v>18</v>
      </c>
      <c r="C78" s="10" t="s">
        <v>20</v>
      </c>
      <c r="D78" s="11">
        <v>199.08</v>
      </c>
      <c r="E78" s="11">
        <v>199.09</v>
      </c>
      <c r="F78" s="10" t="s">
        <v>12</v>
      </c>
      <c r="G78" s="10">
        <v>1</v>
      </c>
      <c r="H78" s="9">
        <f t="shared" ref="H78:H79" si="43">(E78-D78)*1000</f>
        <v>9.9999999999909051</v>
      </c>
      <c r="I78" s="9">
        <v>5.5</v>
      </c>
      <c r="J78" s="11">
        <v>0.04</v>
      </c>
      <c r="K78" s="9">
        <f t="shared" si="40"/>
        <v>2.2000000000000002</v>
      </c>
      <c r="L78" s="12" t="s">
        <v>72</v>
      </c>
      <c r="M78" s="12" t="s">
        <v>71</v>
      </c>
      <c r="N78" s="12" t="s">
        <v>84</v>
      </c>
    </row>
    <row r="79" spans="1:14" s="26" customFormat="1" x14ac:dyDescent="0.3">
      <c r="A79" s="10">
        <f t="shared" ref="A79" si="44">A78+1</f>
        <v>74</v>
      </c>
      <c r="B79" s="27" t="s">
        <v>74</v>
      </c>
      <c r="C79" s="10" t="s">
        <v>20</v>
      </c>
      <c r="D79" s="11">
        <v>199.19</v>
      </c>
      <c r="E79" s="11">
        <v>199.23500000000001</v>
      </c>
      <c r="F79" s="10" t="s">
        <v>12</v>
      </c>
      <c r="G79" s="10">
        <v>1</v>
      </c>
      <c r="H79" s="9">
        <f t="shared" si="43"/>
        <v>45.000000000015916</v>
      </c>
      <c r="I79" s="9">
        <v>5.5</v>
      </c>
      <c r="J79" s="11">
        <v>0.15</v>
      </c>
      <c r="K79" s="10">
        <f t="shared" ref="K79:K85" si="45">ROUND(PRODUCT(G79:J79),2)</f>
        <v>37.130000000000003</v>
      </c>
      <c r="L79" s="10" t="s">
        <v>72</v>
      </c>
      <c r="M79" s="10" t="s">
        <v>71</v>
      </c>
      <c r="N79" s="12" t="s">
        <v>84</v>
      </c>
    </row>
    <row r="80" spans="1:14" s="26" customFormat="1" x14ac:dyDescent="0.3">
      <c r="A80" s="10">
        <f t="shared" ref="A80:A85" si="46">A79+1</f>
        <v>75</v>
      </c>
      <c r="B80" s="28" t="s">
        <v>27</v>
      </c>
      <c r="C80" s="10" t="s">
        <v>20</v>
      </c>
      <c r="D80" s="11">
        <v>199.19</v>
      </c>
      <c r="E80" s="11">
        <v>199.23500000000001</v>
      </c>
      <c r="F80" s="10" t="s">
        <v>12</v>
      </c>
      <c r="G80" s="10">
        <v>1</v>
      </c>
      <c r="H80" s="9">
        <f>(E80-D80)*1000</f>
        <v>45.000000000015916</v>
      </c>
      <c r="I80" s="9">
        <v>5.5</v>
      </c>
      <c r="J80" s="11">
        <v>0.15</v>
      </c>
      <c r="K80" s="9">
        <f t="shared" si="45"/>
        <v>37.130000000000003</v>
      </c>
      <c r="L80" s="12" t="s">
        <v>72</v>
      </c>
      <c r="M80" s="12" t="s">
        <v>71</v>
      </c>
      <c r="N80" s="12" t="s">
        <v>84</v>
      </c>
    </row>
    <row r="81" spans="1:14" s="26" customFormat="1" x14ac:dyDescent="0.3">
      <c r="A81" s="10">
        <f t="shared" si="46"/>
        <v>76</v>
      </c>
      <c r="B81" s="28" t="s">
        <v>76</v>
      </c>
      <c r="C81" s="10" t="s">
        <v>21</v>
      </c>
      <c r="D81" s="11">
        <v>199.19</v>
      </c>
      <c r="E81" s="11">
        <v>199.23500000000001</v>
      </c>
      <c r="F81" s="10" t="s">
        <v>12</v>
      </c>
      <c r="G81" s="10">
        <v>1</v>
      </c>
      <c r="H81" s="9">
        <f>(E81-D81)*1000</f>
        <v>45.000000000015916</v>
      </c>
      <c r="I81" s="9">
        <v>5.5</v>
      </c>
      <c r="J81" s="11" t="s">
        <v>23</v>
      </c>
      <c r="K81" s="9">
        <f t="shared" si="45"/>
        <v>247.5</v>
      </c>
      <c r="L81" s="12" t="s">
        <v>72</v>
      </c>
      <c r="M81" s="12" t="s">
        <v>71</v>
      </c>
      <c r="N81" s="12" t="s">
        <v>84</v>
      </c>
    </row>
    <row r="82" spans="1:14" x14ac:dyDescent="0.3">
      <c r="A82" s="10">
        <f t="shared" si="46"/>
        <v>77</v>
      </c>
      <c r="B82" s="3" t="s">
        <v>103</v>
      </c>
      <c r="C82" s="2" t="s">
        <v>21</v>
      </c>
      <c r="D82" s="11">
        <v>199.19</v>
      </c>
      <c r="E82" s="11">
        <v>199.23500000000001</v>
      </c>
      <c r="F82" s="10" t="s">
        <v>12</v>
      </c>
      <c r="G82" s="10">
        <v>1</v>
      </c>
      <c r="H82" s="9">
        <f>(E82-D82)*1000</f>
        <v>45.000000000015916</v>
      </c>
      <c r="I82" s="9">
        <v>5.5</v>
      </c>
      <c r="J82" s="11" t="s">
        <v>23</v>
      </c>
      <c r="K82" s="9">
        <f t="shared" ref="K82" si="47">ROUND(PRODUCT(G82:J82),2)</f>
        <v>247.5</v>
      </c>
      <c r="L82" s="12" t="s">
        <v>72</v>
      </c>
      <c r="M82" s="12" t="s">
        <v>71</v>
      </c>
      <c r="N82" s="12" t="s">
        <v>84</v>
      </c>
    </row>
    <row r="83" spans="1:14" s="26" customFormat="1" x14ac:dyDescent="0.3">
      <c r="A83" s="10">
        <f t="shared" si="46"/>
        <v>78</v>
      </c>
      <c r="B83" s="28" t="s">
        <v>17</v>
      </c>
      <c r="C83" s="10" t="s">
        <v>20</v>
      </c>
      <c r="D83" s="11">
        <v>199.19</v>
      </c>
      <c r="E83" s="11">
        <v>199.23500000000001</v>
      </c>
      <c r="F83" s="10" t="s">
        <v>12</v>
      </c>
      <c r="G83" s="10">
        <v>1</v>
      </c>
      <c r="H83" s="9">
        <f>(E83-D83)*1000</f>
        <v>45.000000000015916</v>
      </c>
      <c r="I83" s="9">
        <v>5.5</v>
      </c>
      <c r="J83" s="11">
        <v>0.05</v>
      </c>
      <c r="K83" s="9">
        <f t="shared" si="45"/>
        <v>12.38</v>
      </c>
      <c r="L83" s="12" t="s">
        <v>72</v>
      </c>
      <c r="M83" s="12" t="s">
        <v>71</v>
      </c>
      <c r="N83" s="12" t="s">
        <v>84</v>
      </c>
    </row>
    <row r="84" spans="1:14" s="29" customFormat="1" x14ac:dyDescent="0.3">
      <c r="A84" s="10">
        <f t="shared" si="46"/>
        <v>79</v>
      </c>
      <c r="B84" s="25" t="s">
        <v>77</v>
      </c>
      <c r="C84" s="10" t="s">
        <v>21</v>
      </c>
      <c r="D84" s="11">
        <v>199.17</v>
      </c>
      <c r="E84" s="11">
        <v>199.25</v>
      </c>
      <c r="F84" s="10" t="s">
        <v>12</v>
      </c>
      <c r="G84" s="10">
        <v>1</v>
      </c>
      <c r="H84" s="9">
        <f>(E84-D84)*1000</f>
        <v>80.000000000012506</v>
      </c>
      <c r="I84" s="9">
        <v>5.5</v>
      </c>
      <c r="J84" s="11" t="s">
        <v>23</v>
      </c>
      <c r="K84" s="9">
        <f t="shared" si="45"/>
        <v>440</v>
      </c>
      <c r="L84" s="12" t="s">
        <v>72</v>
      </c>
      <c r="M84" s="12" t="s">
        <v>71</v>
      </c>
      <c r="N84" s="12" t="s">
        <v>84</v>
      </c>
    </row>
    <row r="85" spans="1:14" s="26" customFormat="1" x14ac:dyDescent="0.3">
      <c r="A85" s="10">
        <f t="shared" si="46"/>
        <v>80</v>
      </c>
      <c r="B85" s="28" t="s">
        <v>18</v>
      </c>
      <c r="C85" s="10" t="s">
        <v>20</v>
      </c>
      <c r="D85" s="11">
        <v>199.17</v>
      </c>
      <c r="E85" s="11">
        <v>199.25</v>
      </c>
      <c r="F85" s="10" t="s">
        <v>12</v>
      </c>
      <c r="G85" s="10">
        <v>1</v>
      </c>
      <c r="H85" s="9">
        <f t="shared" ref="H85:H86" si="48">(E85-D85)*1000</f>
        <v>80.000000000012506</v>
      </c>
      <c r="I85" s="9">
        <v>5.5</v>
      </c>
      <c r="J85" s="11">
        <v>0.04</v>
      </c>
      <c r="K85" s="9">
        <f t="shared" si="45"/>
        <v>17.600000000000001</v>
      </c>
      <c r="L85" s="12" t="s">
        <v>72</v>
      </c>
      <c r="M85" s="12" t="s">
        <v>71</v>
      </c>
      <c r="N85" s="12" t="s">
        <v>84</v>
      </c>
    </row>
    <row r="86" spans="1:14" s="26" customFormat="1" x14ac:dyDescent="0.3">
      <c r="A86" s="10">
        <f t="shared" ref="A86" si="49">A85+1</f>
        <v>81</v>
      </c>
      <c r="B86" s="27" t="s">
        <v>74</v>
      </c>
      <c r="C86" s="10" t="s">
        <v>20</v>
      </c>
      <c r="D86" s="11">
        <v>199.3</v>
      </c>
      <c r="E86" s="11">
        <v>199.32</v>
      </c>
      <c r="F86" s="10" t="s">
        <v>12</v>
      </c>
      <c r="G86" s="10">
        <v>1</v>
      </c>
      <c r="H86" s="9">
        <f t="shared" si="48"/>
        <v>19.99999999998181</v>
      </c>
      <c r="I86" s="9">
        <v>5.5</v>
      </c>
      <c r="J86" s="11">
        <v>0.15</v>
      </c>
      <c r="K86" s="10">
        <f t="shared" ref="K86:K92" si="50">ROUND(PRODUCT(G86:J86),2)</f>
        <v>16.5</v>
      </c>
      <c r="L86" s="10" t="s">
        <v>72</v>
      </c>
      <c r="M86" s="10" t="s">
        <v>71</v>
      </c>
      <c r="N86" s="12" t="s">
        <v>84</v>
      </c>
    </row>
    <row r="87" spans="1:14" s="26" customFormat="1" x14ac:dyDescent="0.3">
      <c r="A87" s="10">
        <f t="shared" ref="A87:A92" si="51">A86+1</f>
        <v>82</v>
      </c>
      <c r="B87" s="28" t="s">
        <v>27</v>
      </c>
      <c r="C87" s="10" t="s">
        <v>20</v>
      </c>
      <c r="D87" s="11">
        <v>199.3</v>
      </c>
      <c r="E87" s="11">
        <v>199.32</v>
      </c>
      <c r="F87" s="10" t="s">
        <v>12</v>
      </c>
      <c r="G87" s="10">
        <v>1</v>
      </c>
      <c r="H87" s="9">
        <f>(E87-D87)*1000</f>
        <v>19.99999999998181</v>
      </c>
      <c r="I87" s="9">
        <v>5.5</v>
      </c>
      <c r="J87" s="11">
        <v>0.15</v>
      </c>
      <c r="K87" s="9">
        <f t="shared" si="50"/>
        <v>16.5</v>
      </c>
      <c r="L87" s="12" t="s">
        <v>72</v>
      </c>
      <c r="M87" s="12" t="s">
        <v>71</v>
      </c>
      <c r="N87" s="12" t="s">
        <v>84</v>
      </c>
    </row>
    <row r="88" spans="1:14" s="26" customFormat="1" x14ac:dyDescent="0.3">
      <c r="A88" s="10">
        <f t="shared" si="51"/>
        <v>83</v>
      </c>
      <c r="B88" s="28" t="s">
        <v>76</v>
      </c>
      <c r="C88" s="10" t="s">
        <v>21</v>
      </c>
      <c r="D88" s="11">
        <v>199.3</v>
      </c>
      <c r="E88" s="11">
        <v>199.32</v>
      </c>
      <c r="F88" s="10" t="s">
        <v>12</v>
      </c>
      <c r="G88" s="10">
        <v>1</v>
      </c>
      <c r="H88" s="9">
        <f>(E88-D88)*1000</f>
        <v>19.99999999998181</v>
      </c>
      <c r="I88" s="9">
        <v>5.5</v>
      </c>
      <c r="J88" s="11" t="s">
        <v>23</v>
      </c>
      <c r="K88" s="9">
        <f t="shared" si="50"/>
        <v>110</v>
      </c>
      <c r="L88" s="12" t="s">
        <v>72</v>
      </c>
      <c r="M88" s="12" t="s">
        <v>71</v>
      </c>
      <c r="N88" s="12" t="s">
        <v>84</v>
      </c>
    </row>
    <row r="89" spans="1:14" s="26" customFormat="1" x14ac:dyDescent="0.3">
      <c r="A89" s="10">
        <f t="shared" si="51"/>
        <v>84</v>
      </c>
      <c r="B89" s="28" t="s">
        <v>103</v>
      </c>
      <c r="C89" s="10" t="s">
        <v>21</v>
      </c>
      <c r="D89" s="11">
        <v>199.3</v>
      </c>
      <c r="E89" s="11">
        <v>199.32</v>
      </c>
      <c r="F89" s="10" t="s">
        <v>12</v>
      </c>
      <c r="G89" s="10">
        <v>1</v>
      </c>
      <c r="H89" s="9">
        <f>(E89-D89)*1000</f>
        <v>19.99999999998181</v>
      </c>
      <c r="I89" s="9">
        <v>5.5</v>
      </c>
      <c r="J89" s="11" t="s">
        <v>23</v>
      </c>
      <c r="K89" s="9">
        <f t="shared" ref="K89" si="52">ROUND(PRODUCT(G89:J89),2)</f>
        <v>110</v>
      </c>
      <c r="L89" s="12" t="s">
        <v>72</v>
      </c>
      <c r="M89" s="12" t="s">
        <v>71</v>
      </c>
      <c r="N89" s="12" t="s">
        <v>84</v>
      </c>
    </row>
    <row r="90" spans="1:14" s="26" customFormat="1" x14ac:dyDescent="0.3">
      <c r="A90" s="10">
        <f t="shared" si="51"/>
        <v>85</v>
      </c>
      <c r="B90" s="28" t="s">
        <v>17</v>
      </c>
      <c r="C90" s="10" t="s">
        <v>20</v>
      </c>
      <c r="D90" s="11">
        <v>199.3</v>
      </c>
      <c r="E90" s="11">
        <v>199.32</v>
      </c>
      <c r="F90" s="10" t="s">
        <v>12</v>
      </c>
      <c r="G90" s="10">
        <v>1</v>
      </c>
      <c r="H90" s="9">
        <f>(E90-D90)*1000</f>
        <v>19.99999999998181</v>
      </c>
      <c r="I90" s="9">
        <v>5.5</v>
      </c>
      <c r="J90" s="11">
        <v>0.05</v>
      </c>
      <c r="K90" s="9">
        <f t="shared" si="50"/>
        <v>5.5</v>
      </c>
      <c r="L90" s="12" t="s">
        <v>72</v>
      </c>
      <c r="M90" s="12" t="s">
        <v>71</v>
      </c>
      <c r="N90" s="12" t="s">
        <v>84</v>
      </c>
    </row>
    <row r="91" spans="1:14" s="29" customFormat="1" x14ac:dyDescent="0.3">
      <c r="A91" s="10">
        <f t="shared" si="51"/>
        <v>86</v>
      </c>
      <c r="B91" s="25" t="s">
        <v>77</v>
      </c>
      <c r="C91" s="10" t="s">
        <v>21</v>
      </c>
      <c r="D91" s="11">
        <v>199.29</v>
      </c>
      <c r="E91" s="11">
        <v>199.33</v>
      </c>
      <c r="F91" s="10" t="s">
        <v>12</v>
      </c>
      <c r="G91" s="10">
        <v>1</v>
      </c>
      <c r="H91" s="9">
        <f>(E91-D91)*1000</f>
        <v>40.000000000020464</v>
      </c>
      <c r="I91" s="9">
        <v>5.5</v>
      </c>
      <c r="J91" s="11" t="s">
        <v>23</v>
      </c>
      <c r="K91" s="9">
        <f t="shared" si="50"/>
        <v>220</v>
      </c>
      <c r="L91" s="12" t="s">
        <v>72</v>
      </c>
      <c r="M91" s="12" t="s">
        <v>71</v>
      </c>
      <c r="N91" s="12" t="s">
        <v>84</v>
      </c>
    </row>
    <row r="92" spans="1:14" s="26" customFormat="1" x14ac:dyDescent="0.3">
      <c r="A92" s="10">
        <f t="shared" si="51"/>
        <v>87</v>
      </c>
      <c r="B92" s="28" t="s">
        <v>18</v>
      </c>
      <c r="C92" s="10" t="s">
        <v>20</v>
      </c>
      <c r="D92" s="11">
        <v>199.29</v>
      </c>
      <c r="E92" s="11">
        <v>199.33</v>
      </c>
      <c r="F92" s="10" t="s">
        <v>12</v>
      </c>
      <c r="G92" s="10">
        <v>1</v>
      </c>
      <c r="H92" s="9">
        <f t="shared" ref="H92:H93" si="53">(E92-D92)*1000</f>
        <v>40.000000000020464</v>
      </c>
      <c r="I92" s="9">
        <v>5.5</v>
      </c>
      <c r="J92" s="11">
        <v>0.04</v>
      </c>
      <c r="K92" s="9">
        <f t="shared" si="50"/>
        <v>8.8000000000000007</v>
      </c>
      <c r="L92" s="12" t="s">
        <v>72</v>
      </c>
      <c r="M92" s="12" t="s">
        <v>71</v>
      </c>
      <c r="N92" s="12" t="s">
        <v>84</v>
      </c>
    </row>
    <row r="93" spans="1:14" s="26" customFormat="1" x14ac:dyDescent="0.3">
      <c r="A93" s="10">
        <f t="shared" ref="A93" si="54">A92+1</f>
        <v>88</v>
      </c>
      <c r="B93" s="27" t="s">
        <v>74</v>
      </c>
      <c r="C93" s="10" t="s">
        <v>20</v>
      </c>
      <c r="D93" s="11">
        <v>199.4</v>
      </c>
      <c r="E93" s="11">
        <v>199.43</v>
      </c>
      <c r="F93" s="10" t="s">
        <v>12</v>
      </c>
      <c r="G93" s="10">
        <v>1</v>
      </c>
      <c r="H93" s="9">
        <f t="shared" si="53"/>
        <v>30.000000000001137</v>
      </c>
      <c r="I93" s="9">
        <v>5.5</v>
      </c>
      <c r="J93" s="11">
        <v>0.15</v>
      </c>
      <c r="K93" s="10">
        <f t="shared" ref="K93:K104" si="55">ROUND(PRODUCT(G93:J93),2)</f>
        <v>24.75</v>
      </c>
      <c r="L93" s="10" t="s">
        <v>72</v>
      </c>
      <c r="M93" s="10" t="s">
        <v>71</v>
      </c>
      <c r="N93" s="12" t="s">
        <v>84</v>
      </c>
    </row>
    <row r="94" spans="1:14" s="26" customFormat="1" x14ac:dyDescent="0.3">
      <c r="A94" s="10">
        <f t="shared" ref="A94:A100" si="56">A93+1</f>
        <v>89</v>
      </c>
      <c r="B94" s="28" t="s">
        <v>27</v>
      </c>
      <c r="C94" s="10" t="s">
        <v>20</v>
      </c>
      <c r="D94" s="11">
        <v>199.4</v>
      </c>
      <c r="E94" s="11">
        <v>199.43</v>
      </c>
      <c r="F94" s="10" t="s">
        <v>12</v>
      </c>
      <c r="G94" s="10">
        <v>1</v>
      </c>
      <c r="H94" s="9">
        <f>(E94-D94)*1000</f>
        <v>30.000000000001137</v>
      </c>
      <c r="I94" s="9">
        <v>5.5</v>
      </c>
      <c r="J94" s="11">
        <v>0.15</v>
      </c>
      <c r="K94" s="9">
        <f t="shared" si="55"/>
        <v>24.75</v>
      </c>
      <c r="L94" s="12" t="s">
        <v>72</v>
      </c>
      <c r="M94" s="12" t="s">
        <v>71</v>
      </c>
      <c r="N94" s="12" t="s">
        <v>84</v>
      </c>
    </row>
    <row r="95" spans="1:14" s="26" customFormat="1" x14ac:dyDescent="0.3">
      <c r="A95" s="10">
        <f t="shared" si="56"/>
        <v>90</v>
      </c>
      <c r="B95" s="28" t="s">
        <v>76</v>
      </c>
      <c r="C95" s="10" t="s">
        <v>21</v>
      </c>
      <c r="D95" s="11">
        <v>199.4</v>
      </c>
      <c r="E95" s="11">
        <v>199.43</v>
      </c>
      <c r="F95" s="10" t="s">
        <v>12</v>
      </c>
      <c r="G95" s="10">
        <v>1</v>
      </c>
      <c r="H95" s="9">
        <f>(E95-D95)*1000</f>
        <v>30.000000000001137</v>
      </c>
      <c r="I95" s="9">
        <v>5.5</v>
      </c>
      <c r="J95" s="11" t="s">
        <v>23</v>
      </c>
      <c r="K95" s="9">
        <f t="shared" si="55"/>
        <v>165</v>
      </c>
      <c r="L95" s="12" t="s">
        <v>72</v>
      </c>
      <c r="M95" s="12" t="s">
        <v>71</v>
      </c>
      <c r="N95" s="12" t="s">
        <v>84</v>
      </c>
    </row>
    <row r="96" spans="1:14" s="26" customFormat="1" x14ac:dyDescent="0.3">
      <c r="A96" s="10">
        <f t="shared" si="56"/>
        <v>91</v>
      </c>
      <c r="B96" s="28" t="s">
        <v>103</v>
      </c>
      <c r="C96" s="10" t="s">
        <v>21</v>
      </c>
      <c r="D96" s="11">
        <v>199.4</v>
      </c>
      <c r="E96" s="11">
        <v>199.43</v>
      </c>
      <c r="F96" s="10" t="s">
        <v>12</v>
      </c>
      <c r="G96" s="10">
        <v>1</v>
      </c>
      <c r="H96" s="9">
        <f>(E96-D96)*1000</f>
        <v>30.000000000001137</v>
      </c>
      <c r="I96" s="9">
        <v>5.5</v>
      </c>
      <c r="J96" s="11" t="s">
        <v>23</v>
      </c>
      <c r="K96" s="9">
        <f t="shared" ref="K96" si="57">ROUND(PRODUCT(G96:J96),2)</f>
        <v>165</v>
      </c>
      <c r="L96" s="12" t="s">
        <v>72</v>
      </c>
      <c r="M96" s="12" t="s">
        <v>71</v>
      </c>
      <c r="N96" s="12" t="s">
        <v>84</v>
      </c>
    </row>
    <row r="97" spans="1:14" s="26" customFormat="1" x14ac:dyDescent="0.3">
      <c r="A97" s="10">
        <f t="shared" si="56"/>
        <v>92</v>
      </c>
      <c r="B97" s="28" t="s">
        <v>17</v>
      </c>
      <c r="C97" s="10" t="s">
        <v>20</v>
      </c>
      <c r="D97" s="11">
        <v>199.4</v>
      </c>
      <c r="E97" s="11">
        <v>199.43</v>
      </c>
      <c r="F97" s="10" t="s">
        <v>12</v>
      </c>
      <c r="G97" s="10">
        <v>1</v>
      </c>
      <c r="H97" s="9">
        <f>(E97-D97)*1000</f>
        <v>30.000000000001137</v>
      </c>
      <c r="I97" s="9">
        <v>5.5</v>
      </c>
      <c r="J97" s="11">
        <v>0.05</v>
      </c>
      <c r="K97" s="9">
        <f t="shared" si="55"/>
        <v>8.25</v>
      </c>
      <c r="L97" s="12" t="s">
        <v>72</v>
      </c>
      <c r="M97" s="12" t="s">
        <v>71</v>
      </c>
      <c r="N97" s="12" t="s">
        <v>84</v>
      </c>
    </row>
    <row r="98" spans="1:14" s="29" customFormat="1" x14ac:dyDescent="0.3">
      <c r="A98" s="10">
        <f t="shared" si="56"/>
        <v>93</v>
      </c>
      <c r="B98" s="25" t="s">
        <v>77</v>
      </c>
      <c r="C98" s="10" t="s">
        <v>21</v>
      </c>
      <c r="D98" s="11">
        <v>199.38</v>
      </c>
      <c r="E98" s="11">
        <v>199.45</v>
      </c>
      <c r="F98" s="10" t="s">
        <v>12</v>
      </c>
      <c r="G98" s="10">
        <v>1</v>
      </c>
      <c r="H98" s="9">
        <f>(E98-D98)*1000</f>
        <v>69.999999999993179</v>
      </c>
      <c r="I98" s="9">
        <v>5.5</v>
      </c>
      <c r="J98" s="11" t="s">
        <v>23</v>
      </c>
      <c r="K98" s="9">
        <f t="shared" si="55"/>
        <v>385</v>
      </c>
      <c r="L98" s="12" t="s">
        <v>72</v>
      </c>
      <c r="M98" s="12" t="s">
        <v>71</v>
      </c>
      <c r="N98" s="12" t="s">
        <v>84</v>
      </c>
    </row>
    <row r="99" spans="1:14" s="26" customFormat="1" x14ac:dyDescent="0.3">
      <c r="A99" s="10">
        <f t="shared" si="56"/>
        <v>94</v>
      </c>
      <c r="B99" s="28" t="s">
        <v>18</v>
      </c>
      <c r="C99" s="10" t="s">
        <v>20</v>
      </c>
      <c r="D99" s="11">
        <v>199.38</v>
      </c>
      <c r="E99" s="11">
        <v>199.45</v>
      </c>
      <c r="F99" s="10" t="s">
        <v>12</v>
      </c>
      <c r="G99" s="10">
        <v>1</v>
      </c>
      <c r="H99" s="9">
        <f t="shared" ref="H99:H104" si="58">(E99-D99)*1000</f>
        <v>69.999999999993179</v>
      </c>
      <c r="I99" s="9">
        <v>5.5</v>
      </c>
      <c r="J99" s="11">
        <v>0.04</v>
      </c>
      <c r="K99" s="9">
        <f t="shared" si="55"/>
        <v>15.4</v>
      </c>
      <c r="L99" s="12" t="s">
        <v>72</v>
      </c>
      <c r="M99" s="12" t="s">
        <v>71</v>
      </c>
      <c r="N99" s="12" t="s">
        <v>84</v>
      </c>
    </row>
    <row r="100" spans="1:14" s="26" customFormat="1" x14ac:dyDescent="0.3">
      <c r="A100" s="10">
        <f t="shared" si="56"/>
        <v>95</v>
      </c>
      <c r="B100" s="27" t="s">
        <v>74</v>
      </c>
      <c r="C100" s="10" t="s">
        <v>20</v>
      </c>
      <c r="D100" s="11">
        <v>209.99</v>
      </c>
      <c r="E100" s="11">
        <v>210.05500000000001</v>
      </c>
      <c r="F100" s="10" t="s">
        <v>12</v>
      </c>
      <c r="G100" s="10">
        <v>1</v>
      </c>
      <c r="H100" s="9">
        <f t="shared" si="58"/>
        <v>64.999999999997726</v>
      </c>
      <c r="I100" s="9">
        <v>5.5</v>
      </c>
      <c r="J100" s="11">
        <v>0.1</v>
      </c>
      <c r="K100" s="10">
        <f t="shared" si="55"/>
        <v>35.75</v>
      </c>
      <c r="L100" s="12" t="s">
        <v>91</v>
      </c>
      <c r="M100" s="12" t="s">
        <v>75</v>
      </c>
      <c r="N100" s="12" t="s">
        <v>87</v>
      </c>
    </row>
    <row r="101" spans="1:14" s="26" customFormat="1" x14ac:dyDescent="0.3">
      <c r="A101" s="10">
        <f t="shared" ref="A101:A104" si="59">A100+1</f>
        <v>96</v>
      </c>
      <c r="B101" s="28" t="s">
        <v>103</v>
      </c>
      <c r="C101" s="10" t="s">
        <v>21</v>
      </c>
      <c r="D101" s="11">
        <v>209.99</v>
      </c>
      <c r="E101" s="11">
        <v>210.05500000000001</v>
      </c>
      <c r="F101" s="10" t="s">
        <v>12</v>
      </c>
      <c r="G101" s="10">
        <v>1</v>
      </c>
      <c r="H101" s="9">
        <f t="shared" si="58"/>
        <v>64.999999999997726</v>
      </c>
      <c r="I101" s="9">
        <v>5.5</v>
      </c>
      <c r="J101" s="11" t="s">
        <v>23</v>
      </c>
      <c r="K101" s="10">
        <f t="shared" si="55"/>
        <v>357.5</v>
      </c>
      <c r="L101" s="12" t="s">
        <v>91</v>
      </c>
      <c r="M101" s="12" t="s">
        <v>75</v>
      </c>
      <c r="N101" s="12" t="s">
        <v>87</v>
      </c>
    </row>
    <row r="102" spans="1:14" s="26" customFormat="1" x14ac:dyDescent="0.3">
      <c r="A102" s="10">
        <f t="shared" si="59"/>
        <v>97</v>
      </c>
      <c r="B102" s="27" t="s">
        <v>17</v>
      </c>
      <c r="C102" s="10" t="s">
        <v>20</v>
      </c>
      <c r="D102" s="11">
        <v>209.99</v>
      </c>
      <c r="E102" s="11">
        <v>210.05500000000001</v>
      </c>
      <c r="F102" s="10" t="s">
        <v>12</v>
      </c>
      <c r="G102" s="10">
        <v>1</v>
      </c>
      <c r="H102" s="9">
        <f t="shared" si="58"/>
        <v>64.999999999997726</v>
      </c>
      <c r="I102" s="9">
        <v>5.5</v>
      </c>
      <c r="J102" s="11">
        <v>0.1</v>
      </c>
      <c r="K102" s="10">
        <f t="shared" si="55"/>
        <v>35.75</v>
      </c>
      <c r="L102" s="12" t="s">
        <v>91</v>
      </c>
      <c r="M102" s="12" t="s">
        <v>75</v>
      </c>
      <c r="N102" s="12" t="s">
        <v>87</v>
      </c>
    </row>
    <row r="103" spans="1:14" s="26" customFormat="1" x14ac:dyDescent="0.3">
      <c r="A103" s="10">
        <f t="shared" si="59"/>
        <v>98</v>
      </c>
      <c r="B103" s="25" t="s">
        <v>77</v>
      </c>
      <c r="C103" s="10" t="s">
        <v>21</v>
      </c>
      <c r="D103" s="11">
        <v>209.98</v>
      </c>
      <c r="E103" s="11">
        <v>210.06</v>
      </c>
      <c r="F103" s="10" t="s">
        <v>12</v>
      </c>
      <c r="G103" s="10">
        <v>1</v>
      </c>
      <c r="H103" s="9">
        <f t="shared" si="58"/>
        <v>80.000000000012506</v>
      </c>
      <c r="I103" s="9">
        <v>5.5</v>
      </c>
      <c r="J103" s="11" t="s">
        <v>23</v>
      </c>
      <c r="K103" s="10">
        <f t="shared" si="55"/>
        <v>440</v>
      </c>
      <c r="L103" s="12" t="s">
        <v>91</v>
      </c>
      <c r="M103" s="12" t="s">
        <v>75</v>
      </c>
      <c r="N103" s="12" t="s">
        <v>87</v>
      </c>
    </row>
    <row r="104" spans="1:14" s="26" customFormat="1" x14ac:dyDescent="0.3">
      <c r="A104" s="10">
        <f t="shared" si="59"/>
        <v>99</v>
      </c>
      <c r="B104" s="27" t="s">
        <v>18</v>
      </c>
      <c r="C104" s="10" t="s">
        <v>20</v>
      </c>
      <c r="D104" s="11">
        <v>209.98</v>
      </c>
      <c r="E104" s="11">
        <v>210.06</v>
      </c>
      <c r="F104" s="10" t="s">
        <v>12</v>
      </c>
      <c r="G104" s="10">
        <v>1</v>
      </c>
      <c r="H104" s="9">
        <f t="shared" si="58"/>
        <v>80.000000000012506</v>
      </c>
      <c r="I104" s="9">
        <v>5.5</v>
      </c>
      <c r="J104" s="11">
        <v>0.04</v>
      </c>
      <c r="K104" s="10">
        <f t="shared" si="55"/>
        <v>17.600000000000001</v>
      </c>
      <c r="L104" s="12" t="s">
        <v>91</v>
      </c>
      <c r="M104" s="12" t="s">
        <v>75</v>
      </c>
      <c r="N104" s="12" t="s">
        <v>87</v>
      </c>
    </row>
    <row r="105" spans="1:14" s="26" customFormat="1" x14ac:dyDescent="0.3">
      <c r="A105" s="10">
        <f>A104+1</f>
        <v>100</v>
      </c>
      <c r="B105" s="27" t="s">
        <v>74</v>
      </c>
      <c r="C105" s="10" t="s">
        <v>20</v>
      </c>
      <c r="D105" s="11">
        <v>213.64</v>
      </c>
      <c r="E105" s="11">
        <v>213.69</v>
      </c>
      <c r="F105" s="10" t="s">
        <v>12</v>
      </c>
      <c r="G105" s="10">
        <v>1</v>
      </c>
      <c r="H105" s="9">
        <f t="shared" ref="H105:H109" si="60">(E105-D105)*1000</f>
        <v>50.000000000011369</v>
      </c>
      <c r="I105" s="9">
        <v>5.5</v>
      </c>
      <c r="J105" s="11">
        <v>0.1</v>
      </c>
      <c r="K105" s="10">
        <f t="shared" ref="K105:K109" si="61">ROUND(PRODUCT(G105:J105),2)</f>
        <v>27.5</v>
      </c>
      <c r="L105" s="12" t="s">
        <v>92</v>
      </c>
      <c r="M105" s="12" t="s">
        <v>75</v>
      </c>
      <c r="N105" s="12" t="s">
        <v>87</v>
      </c>
    </row>
    <row r="106" spans="1:14" s="26" customFormat="1" x14ac:dyDescent="0.3">
      <c r="A106" s="10">
        <f t="shared" ref="A106:A109" si="62">A105+1</f>
        <v>101</v>
      </c>
      <c r="B106" s="28" t="s">
        <v>103</v>
      </c>
      <c r="C106" s="10" t="s">
        <v>21</v>
      </c>
      <c r="D106" s="11">
        <v>213.64</v>
      </c>
      <c r="E106" s="11">
        <v>213.69</v>
      </c>
      <c r="F106" s="10" t="s">
        <v>12</v>
      </c>
      <c r="G106" s="10">
        <v>1</v>
      </c>
      <c r="H106" s="9">
        <f t="shared" si="60"/>
        <v>50.000000000011369</v>
      </c>
      <c r="I106" s="9">
        <v>5.5</v>
      </c>
      <c r="J106" s="11" t="s">
        <v>23</v>
      </c>
      <c r="K106" s="10">
        <f t="shared" si="61"/>
        <v>275</v>
      </c>
      <c r="L106" s="12" t="s">
        <v>92</v>
      </c>
      <c r="M106" s="12" t="s">
        <v>75</v>
      </c>
      <c r="N106" s="12" t="s">
        <v>87</v>
      </c>
    </row>
    <row r="107" spans="1:14" s="26" customFormat="1" x14ac:dyDescent="0.3">
      <c r="A107" s="10">
        <f t="shared" si="62"/>
        <v>102</v>
      </c>
      <c r="B107" s="27" t="s">
        <v>17</v>
      </c>
      <c r="C107" s="10" t="s">
        <v>20</v>
      </c>
      <c r="D107" s="11">
        <v>213.64</v>
      </c>
      <c r="E107" s="11">
        <v>213.69</v>
      </c>
      <c r="F107" s="10" t="s">
        <v>12</v>
      </c>
      <c r="G107" s="10">
        <v>1</v>
      </c>
      <c r="H107" s="9">
        <f t="shared" si="60"/>
        <v>50.000000000011369</v>
      </c>
      <c r="I107" s="9">
        <v>5.5</v>
      </c>
      <c r="J107" s="11">
        <v>0.1</v>
      </c>
      <c r="K107" s="10">
        <f t="shared" si="61"/>
        <v>27.5</v>
      </c>
      <c r="L107" s="12" t="s">
        <v>92</v>
      </c>
      <c r="M107" s="12" t="s">
        <v>75</v>
      </c>
      <c r="N107" s="12" t="s">
        <v>87</v>
      </c>
    </row>
    <row r="108" spans="1:14" s="26" customFormat="1" x14ac:dyDescent="0.3">
      <c r="A108" s="10">
        <f t="shared" si="62"/>
        <v>103</v>
      </c>
      <c r="B108" s="25" t="s">
        <v>77</v>
      </c>
      <c r="C108" s="10" t="s">
        <v>21</v>
      </c>
      <c r="D108" s="11">
        <v>213.6</v>
      </c>
      <c r="E108" s="11">
        <v>213.7</v>
      </c>
      <c r="F108" s="10" t="s">
        <v>12</v>
      </c>
      <c r="G108" s="10">
        <v>1</v>
      </c>
      <c r="H108" s="9">
        <f t="shared" si="60"/>
        <v>99.999999999994316</v>
      </c>
      <c r="I108" s="9">
        <v>5.5</v>
      </c>
      <c r="J108" s="11" t="s">
        <v>23</v>
      </c>
      <c r="K108" s="10">
        <f t="shared" si="61"/>
        <v>550</v>
      </c>
      <c r="L108" s="12" t="s">
        <v>92</v>
      </c>
      <c r="M108" s="12" t="s">
        <v>75</v>
      </c>
      <c r="N108" s="12" t="s">
        <v>87</v>
      </c>
    </row>
    <row r="109" spans="1:14" s="26" customFormat="1" x14ac:dyDescent="0.3">
      <c r="A109" s="10">
        <f t="shared" si="62"/>
        <v>104</v>
      </c>
      <c r="B109" s="27" t="s">
        <v>18</v>
      </c>
      <c r="C109" s="10" t="s">
        <v>20</v>
      </c>
      <c r="D109" s="11">
        <v>213.6</v>
      </c>
      <c r="E109" s="11">
        <v>213.7</v>
      </c>
      <c r="F109" s="10" t="s">
        <v>12</v>
      </c>
      <c r="G109" s="10">
        <v>1</v>
      </c>
      <c r="H109" s="9">
        <f t="shared" si="60"/>
        <v>99.999999999994316</v>
      </c>
      <c r="I109" s="9">
        <v>5.5</v>
      </c>
      <c r="J109" s="11">
        <v>0.04</v>
      </c>
      <c r="K109" s="10">
        <f t="shared" si="61"/>
        <v>22</v>
      </c>
      <c r="L109" s="12" t="s">
        <v>92</v>
      </c>
      <c r="M109" s="12" t="s">
        <v>75</v>
      </c>
      <c r="N109" s="12" t="s">
        <v>87</v>
      </c>
    </row>
    <row r="110" spans="1:14" s="26" customFormat="1" x14ac:dyDescent="0.3">
      <c r="A110" s="10">
        <f>A109+1</f>
        <v>105</v>
      </c>
      <c r="B110" s="27" t="s">
        <v>74</v>
      </c>
      <c r="C110" s="10" t="s">
        <v>20</v>
      </c>
      <c r="D110" s="11">
        <v>213.6</v>
      </c>
      <c r="E110" s="11">
        <v>213.7</v>
      </c>
      <c r="F110" s="10" t="s">
        <v>13</v>
      </c>
      <c r="G110" s="10">
        <v>1</v>
      </c>
      <c r="H110" s="9">
        <f t="shared" ref="H110:H115" si="63">(E110-D110)*1000</f>
        <v>99.999999999994316</v>
      </c>
      <c r="I110" s="9">
        <v>5.5</v>
      </c>
      <c r="J110" s="11">
        <v>0.1</v>
      </c>
      <c r="K110" s="10">
        <f t="shared" ref="K110:K121" si="64">ROUND(PRODUCT(G110:J110),2)</f>
        <v>55</v>
      </c>
      <c r="L110" s="12" t="s">
        <v>92</v>
      </c>
      <c r="M110" s="12" t="s">
        <v>75</v>
      </c>
      <c r="N110" s="12" t="s">
        <v>87</v>
      </c>
    </row>
    <row r="111" spans="1:14" s="26" customFormat="1" x14ac:dyDescent="0.3">
      <c r="A111" s="10">
        <f t="shared" ref="A111:A115" si="65">A110+1</f>
        <v>106</v>
      </c>
      <c r="B111" s="28" t="s">
        <v>103</v>
      </c>
      <c r="C111" s="10" t="s">
        <v>21</v>
      </c>
      <c r="D111" s="11">
        <v>213.6</v>
      </c>
      <c r="E111" s="11">
        <v>213.7</v>
      </c>
      <c r="F111" s="10" t="s">
        <v>13</v>
      </c>
      <c r="G111" s="10">
        <v>1</v>
      </c>
      <c r="H111" s="9">
        <f t="shared" si="63"/>
        <v>99.999999999994316</v>
      </c>
      <c r="I111" s="9">
        <v>5.5</v>
      </c>
      <c r="J111" s="11" t="s">
        <v>23</v>
      </c>
      <c r="K111" s="10">
        <f t="shared" si="64"/>
        <v>550</v>
      </c>
      <c r="L111" s="12" t="s">
        <v>92</v>
      </c>
      <c r="M111" s="12" t="s">
        <v>75</v>
      </c>
      <c r="N111" s="12" t="s">
        <v>87</v>
      </c>
    </row>
    <row r="112" spans="1:14" s="26" customFormat="1" x14ac:dyDescent="0.3">
      <c r="A112" s="10">
        <f t="shared" si="65"/>
        <v>107</v>
      </c>
      <c r="B112" s="27" t="s">
        <v>17</v>
      </c>
      <c r="C112" s="10" t="s">
        <v>20</v>
      </c>
      <c r="D112" s="11">
        <v>213.6</v>
      </c>
      <c r="E112" s="11">
        <v>213.7</v>
      </c>
      <c r="F112" s="10" t="s">
        <v>13</v>
      </c>
      <c r="G112" s="10">
        <v>1</v>
      </c>
      <c r="H112" s="9">
        <f t="shared" si="63"/>
        <v>99.999999999994316</v>
      </c>
      <c r="I112" s="9">
        <v>5.5</v>
      </c>
      <c r="J112" s="11">
        <v>0.1</v>
      </c>
      <c r="K112" s="10">
        <f t="shared" si="64"/>
        <v>55</v>
      </c>
      <c r="L112" s="12" t="s">
        <v>92</v>
      </c>
      <c r="M112" s="12" t="s">
        <v>75</v>
      </c>
      <c r="N112" s="12" t="s">
        <v>87</v>
      </c>
    </row>
    <row r="113" spans="1:14" s="26" customFormat="1" x14ac:dyDescent="0.3">
      <c r="A113" s="10">
        <f t="shared" si="65"/>
        <v>108</v>
      </c>
      <c r="B113" s="25" t="s">
        <v>77</v>
      </c>
      <c r="C113" s="10" t="s">
        <v>21</v>
      </c>
      <c r="D113" s="11">
        <v>213.55</v>
      </c>
      <c r="E113" s="11">
        <v>213.7</v>
      </c>
      <c r="F113" s="10" t="s">
        <v>13</v>
      </c>
      <c r="G113" s="10">
        <v>1</v>
      </c>
      <c r="H113" s="9">
        <f t="shared" si="63"/>
        <v>149.99999999997726</v>
      </c>
      <c r="I113" s="9">
        <v>5.5</v>
      </c>
      <c r="J113" s="11" t="s">
        <v>23</v>
      </c>
      <c r="K113" s="10">
        <f t="shared" si="64"/>
        <v>825</v>
      </c>
      <c r="L113" s="12" t="s">
        <v>92</v>
      </c>
      <c r="M113" s="12" t="s">
        <v>75</v>
      </c>
      <c r="N113" s="12" t="s">
        <v>87</v>
      </c>
    </row>
    <row r="114" spans="1:14" s="26" customFormat="1" x14ac:dyDescent="0.3">
      <c r="A114" s="10">
        <f t="shared" si="65"/>
        <v>109</v>
      </c>
      <c r="B114" s="27" t="s">
        <v>18</v>
      </c>
      <c r="C114" s="10" t="s">
        <v>20</v>
      </c>
      <c r="D114" s="11">
        <v>213.55</v>
      </c>
      <c r="E114" s="11">
        <v>213.7</v>
      </c>
      <c r="F114" s="10" t="s">
        <v>13</v>
      </c>
      <c r="G114" s="10">
        <v>1</v>
      </c>
      <c r="H114" s="9">
        <f t="shared" si="63"/>
        <v>149.99999999997726</v>
      </c>
      <c r="I114" s="9">
        <v>5.5</v>
      </c>
      <c r="J114" s="11">
        <v>0.04</v>
      </c>
      <c r="K114" s="10">
        <f t="shared" si="64"/>
        <v>33</v>
      </c>
      <c r="L114" s="12" t="s">
        <v>92</v>
      </c>
      <c r="M114" s="12" t="s">
        <v>75</v>
      </c>
      <c r="N114" s="12" t="s">
        <v>87</v>
      </c>
    </row>
    <row r="115" spans="1:14" s="26" customFormat="1" x14ac:dyDescent="0.3">
      <c r="A115" s="10">
        <f t="shared" si="65"/>
        <v>110</v>
      </c>
      <c r="B115" s="27" t="s">
        <v>74</v>
      </c>
      <c r="C115" s="10" t="s">
        <v>20</v>
      </c>
      <c r="D115" s="11">
        <v>197.71</v>
      </c>
      <c r="E115" s="11">
        <v>197.8</v>
      </c>
      <c r="F115" s="10" t="s">
        <v>13</v>
      </c>
      <c r="G115" s="10">
        <v>1</v>
      </c>
      <c r="H115" s="9">
        <f t="shared" si="63"/>
        <v>90.000000000003411</v>
      </c>
      <c r="I115" s="9">
        <v>5.5</v>
      </c>
      <c r="J115" s="11">
        <v>0.15</v>
      </c>
      <c r="K115" s="10">
        <f t="shared" si="64"/>
        <v>74.25</v>
      </c>
      <c r="L115" s="10" t="s">
        <v>72</v>
      </c>
      <c r="M115" s="10" t="s">
        <v>71</v>
      </c>
      <c r="N115" s="12" t="s">
        <v>84</v>
      </c>
    </row>
    <row r="116" spans="1:14" s="26" customFormat="1" x14ac:dyDescent="0.3">
      <c r="A116" s="10">
        <f t="shared" ref="A116:A122" si="66">A115+1</f>
        <v>111</v>
      </c>
      <c r="B116" s="28" t="s">
        <v>27</v>
      </c>
      <c r="C116" s="10" t="s">
        <v>20</v>
      </c>
      <c r="D116" s="11">
        <v>197.71</v>
      </c>
      <c r="E116" s="11">
        <v>197.8</v>
      </c>
      <c r="F116" s="10" t="s">
        <v>13</v>
      </c>
      <c r="G116" s="10">
        <v>1</v>
      </c>
      <c r="H116" s="9">
        <f>(E116-D116)*1000</f>
        <v>90.000000000003411</v>
      </c>
      <c r="I116" s="9">
        <v>5.5</v>
      </c>
      <c r="J116" s="11">
        <v>0.15</v>
      </c>
      <c r="K116" s="9">
        <f t="shared" si="64"/>
        <v>74.25</v>
      </c>
      <c r="L116" s="12" t="s">
        <v>72</v>
      </c>
      <c r="M116" s="12" t="s">
        <v>71</v>
      </c>
      <c r="N116" s="12" t="s">
        <v>84</v>
      </c>
    </row>
    <row r="117" spans="1:14" s="26" customFormat="1" x14ac:dyDescent="0.3">
      <c r="A117" s="10">
        <f t="shared" si="66"/>
        <v>112</v>
      </c>
      <c r="B117" s="28" t="s">
        <v>76</v>
      </c>
      <c r="C117" s="10" t="s">
        <v>21</v>
      </c>
      <c r="D117" s="11">
        <v>197.71</v>
      </c>
      <c r="E117" s="11">
        <v>197.8</v>
      </c>
      <c r="F117" s="10" t="s">
        <v>13</v>
      </c>
      <c r="G117" s="10">
        <v>1</v>
      </c>
      <c r="H117" s="9">
        <f>(E117-D117)*1000</f>
        <v>90.000000000003411</v>
      </c>
      <c r="I117" s="9">
        <v>5.5</v>
      </c>
      <c r="J117" s="11" t="s">
        <v>23</v>
      </c>
      <c r="K117" s="9">
        <f t="shared" si="64"/>
        <v>495</v>
      </c>
      <c r="L117" s="12" t="s">
        <v>72</v>
      </c>
      <c r="M117" s="12" t="s">
        <v>71</v>
      </c>
      <c r="N117" s="12" t="s">
        <v>84</v>
      </c>
    </row>
    <row r="118" spans="1:14" s="26" customFormat="1" x14ac:dyDescent="0.3">
      <c r="A118" s="10">
        <f t="shared" si="66"/>
        <v>113</v>
      </c>
      <c r="B118" s="28" t="s">
        <v>103</v>
      </c>
      <c r="C118" s="10" t="s">
        <v>21</v>
      </c>
      <c r="D118" s="11">
        <v>197.71</v>
      </c>
      <c r="E118" s="11">
        <v>197.8</v>
      </c>
      <c r="F118" s="10" t="s">
        <v>13</v>
      </c>
      <c r="G118" s="10">
        <v>1</v>
      </c>
      <c r="H118" s="9">
        <f>(E118-D118)*1000</f>
        <v>90.000000000003411</v>
      </c>
      <c r="I118" s="9">
        <v>5.5</v>
      </c>
      <c r="J118" s="11" t="s">
        <v>23</v>
      </c>
      <c r="K118" s="9">
        <f t="shared" ref="K118" si="67">ROUND(PRODUCT(G118:J118),2)</f>
        <v>495</v>
      </c>
      <c r="L118" s="12" t="s">
        <v>72</v>
      </c>
      <c r="M118" s="12" t="s">
        <v>71</v>
      </c>
      <c r="N118" s="12" t="s">
        <v>84</v>
      </c>
    </row>
    <row r="119" spans="1:14" s="26" customFormat="1" x14ac:dyDescent="0.3">
      <c r="A119" s="10">
        <f t="shared" si="66"/>
        <v>114</v>
      </c>
      <c r="B119" s="28" t="s">
        <v>17</v>
      </c>
      <c r="C119" s="10" t="s">
        <v>20</v>
      </c>
      <c r="D119" s="11">
        <v>197.71</v>
      </c>
      <c r="E119" s="11">
        <v>197.8</v>
      </c>
      <c r="F119" s="10" t="s">
        <v>13</v>
      </c>
      <c r="G119" s="10">
        <v>1</v>
      </c>
      <c r="H119" s="9">
        <f>(E119-D119)*1000</f>
        <v>90.000000000003411</v>
      </c>
      <c r="I119" s="9">
        <v>5.5</v>
      </c>
      <c r="J119" s="11">
        <v>0.05</v>
      </c>
      <c r="K119" s="9">
        <f t="shared" si="64"/>
        <v>24.75</v>
      </c>
      <c r="L119" s="12" t="s">
        <v>72</v>
      </c>
      <c r="M119" s="12" t="s">
        <v>71</v>
      </c>
      <c r="N119" s="12" t="s">
        <v>84</v>
      </c>
    </row>
    <row r="120" spans="1:14" s="29" customFormat="1" x14ac:dyDescent="0.3">
      <c r="A120" s="10">
        <f t="shared" si="66"/>
        <v>115</v>
      </c>
      <c r="B120" s="25" t="s">
        <v>77</v>
      </c>
      <c r="C120" s="10" t="s">
        <v>21</v>
      </c>
      <c r="D120" s="11">
        <v>197.65</v>
      </c>
      <c r="E120" s="11">
        <v>197.85</v>
      </c>
      <c r="F120" s="10" t="s">
        <v>13</v>
      </c>
      <c r="G120" s="10">
        <v>1</v>
      </c>
      <c r="H120" s="9">
        <f>(E120-D120)*1000</f>
        <v>199.99999999998863</v>
      </c>
      <c r="I120" s="9">
        <v>5.5</v>
      </c>
      <c r="J120" s="11" t="s">
        <v>23</v>
      </c>
      <c r="K120" s="9">
        <f t="shared" si="64"/>
        <v>1100</v>
      </c>
      <c r="L120" s="12" t="s">
        <v>72</v>
      </c>
      <c r="M120" s="12" t="s">
        <v>71</v>
      </c>
      <c r="N120" s="12" t="s">
        <v>84</v>
      </c>
    </row>
    <row r="121" spans="1:14" s="26" customFormat="1" x14ac:dyDescent="0.3">
      <c r="A121" s="10">
        <f t="shared" si="66"/>
        <v>116</v>
      </c>
      <c r="B121" s="28" t="s">
        <v>18</v>
      </c>
      <c r="C121" s="10" t="s">
        <v>20</v>
      </c>
      <c r="D121" s="11">
        <v>197.65</v>
      </c>
      <c r="E121" s="11">
        <v>197.85</v>
      </c>
      <c r="F121" s="10" t="s">
        <v>13</v>
      </c>
      <c r="G121" s="10">
        <v>1</v>
      </c>
      <c r="H121" s="9">
        <f t="shared" ref="H121:H126" si="68">(E121-D121)*1000</f>
        <v>199.99999999998863</v>
      </c>
      <c r="I121" s="9">
        <v>5.5</v>
      </c>
      <c r="J121" s="11">
        <v>0.04</v>
      </c>
      <c r="K121" s="9">
        <f t="shared" si="64"/>
        <v>44</v>
      </c>
      <c r="L121" s="12" t="s">
        <v>72</v>
      </c>
      <c r="M121" s="12" t="s">
        <v>71</v>
      </c>
      <c r="N121" s="12" t="s">
        <v>84</v>
      </c>
    </row>
    <row r="122" spans="1:14" s="26" customFormat="1" x14ac:dyDescent="0.3">
      <c r="A122" s="10">
        <f t="shared" si="66"/>
        <v>117</v>
      </c>
      <c r="B122" s="27" t="s">
        <v>74</v>
      </c>
      <c r="C122" s="10" t="s">
        <v>20</v>
      </c>
      <c r="D122" s="11">
        <v>196.965</v>
      </c>
      <c r="E122" s="11">
        <v>197.02</v>
      </c>
      <c r="F122" s="10" t="s">
        <v>13</v>
      </c>
      <c r="G122" s="10">
        <v>1</v>
      </c>
      <c r="H122" s="9">
        <f t="shared" si="68"/>
        <v>55.000000000006821</v>
      </c>
      <c r="I122" s="9">
        <v>5.5</v>
      </c>
      <c r="J122" s="11">
        <v>0.1</v>
      </c>
      <c r="K122" s="10">
        <f t="shared" ref="K122:K126" si="69">ROUND(PRODUCT(G122:J122),2)</f>
        <v>30.25</v>
      </c>
      <c r="L122" s="12" t="s">
        <v>86</v>
      </c>
      <c r="M122" s="12" t="s">
        <v>75</v>
      </c>
      <c r="N122" s="12" t="s">
        <v>93</v>
      </c>
    </row>
    <row r="123" spans="1:14" s="26" customFormat="1" x14ac:dyDescent="0.3">
      <c r="A123" s="10">
        <f t="shared" ref="A123:A146" si="70">A122+1</f>
        <v>118</v>
      </c>
      <c r="B123" s="28" t="s">
        <v>103</v>
      </c>
      <c r="C123" s="10" t="s">
        <v>21</v>
      </c>
      <c r="D123" s="11">
        <v>196.965</v>
      </c>
      <c r="E123" s="11">
        <v>197.02</v>
      </c>
      <c r="F123" s="10" t="s">
        <v>13</v>
      </c>
      <c r="G123" s="10">
        <v>1</v>
      </c>
      <c r="H123" s="9">
        <f t="shared" si="68"/>
        <v>55.000000000006821</v>
      </c>
      <c r="I123" s="9">
        <v>5.5</v>
      </c>
      <c r="J123" s="11" t="s">
        <v>23</v>
      </c>
      <c r="K123" s="10">
        <f t="shared" si="69"/>
        <v>302.5</v>
      </c>
      <c r="L123" s="12" t="s">
        <v>86</v>
      </c>
      <c r="M123" s="12" t="s">
        <v>75</v>
      </c>
      <c r="N123" s="12" t="s">
        <v>93</v>
      </c>
    </row>
    <row r="124" spans="1:14" s="26" customFormat="1" x14ac:dyDescent="0.3">
      <c r="A124" s="10">
        <f t="shared" si="70"/>
        <v>119</v>
      </c>
      <c r="B124" s="27" t="s">
        <v>17</v>
      </c>
      <c r="C124" s="10" t="s">
        <v>20</v>
      </c>
      <c r="D124" s="11">
        <v>196.965</v>
      </c>
      <c r="E124" s="11">
        <v>197.02</v>
      </c>
      <c r="F124" s="10" t="s">
        <v>13</v>
      </c>
      <c r="G124" s="10">
        <v>1</v>
      </c>
      <c r="H124" s="9">
        <f t="shared" si="68"/>
        <v>55.000000000006821</v>
      </c>
      <c r="I124" s="9">
        <v>5.5</v>
      </c>
      <c r="J124" s="11">
        <v>0.1</v>
      </c>
      <c r="K124" s="10">
        <f t="shared" si="69"/>
        <v>30.25</v>
      </c>
      <c r="L124" s="12" t="s">
        <v>86</v>
      </c>
      <c r="M124" s="12" t="s">
        <v>75</v>
      </c>
      <c r="N124" s="12" t="s">
        <v>93</v>
      </c>
    </row>
    <row r="125" spans="1:14" s="26" customFormat="1" x14ac:dyDescent="0.3">
      <c r="A125" s="10">
        <f t="shared" si="70"/>
        <v>120</v>
      </c>
      <c r="B125" s="25" t="s">
        <v>77</v>
      </c>
      <c r="C125" s="10" t="s">
        <v>21</v>
      </c>
      <c r="D125" s="11">
        <v>196.965</v>
      </c>
      <c r="E125" s="11">
        <v>197.02</v>
      </c>
      <c r="F125" s="10" t="s">
        <v>13</v>
      </c>
      <c r="G125" s="10">
        <v>1</v>
      </c>
      <c r="H125" s="9">
        <f t="shared" si="68"/>
        <v>55.000000000006821</v>
      </c>
      <c r="I125" s="9">
        <v>5.5</v>
      </c>
      <c r="J125" s="11" t="s">
        <v>23</v>
      </c>
      <c r="K125" s="10">
        <f t="shared" si="69"/>
        <v>302.5</v>
      </c>
      <c r="L125" s="12" t="s">
        <v>86</v>
      </c>
      <c r="M125" s="12" t="s">
        <v>75</v>
      </c>
      <c r="N125" s="12" t="s">
        <v>93</v>
      </c>
    </row>
    <row r="126" spans="1:14" s="26" customFormat="1" x14ac:dyDescent="0.3">
      <c r="A126" s="10">
        <f t="shared" si="70"/>
        <v>121</v>
      </c>
      <c r="B126" s="27" t="s">
        <v>18</v>
      </c>
      <c r="C126" s="10" t="s">
        <v>20</v>
      </c>
      <c r="D126" s="11">
        <v>196.965</v>
      </c>
      <c r="E126" s="11">
        <v>197.02</v>
      </c>
      <c r="F126" s="10" t="s">
        <v>13</v>
      </c>
      <c r="G126" s="10">
        <v>1</v>
      </c>
      <c r="H126" s="9">
        <f t="shared" si="68"/>
        <v>55.000000000006821</v>
      </c>
      <c r="I126" s="9">
        <v>5.5</v>
      </c>
      <c r="J126" s="11">
        <v>0.04</v>
      </c>
      <c r="K126" s="10">
        <f t="shared" si="69"/>
        <v>12.1</v>
      </c>
      <c r="L126" s="12" t="s">
        <v>86</v>
      </c>
      <c r="M126" s="12" t="s">
        <v>75</v>
      </c>
      <c r="N126" s="12" t="s">
        <v>93</v>
      </c>
    </row>
    <row r="127" spans="1:14" s="26" customFormat="1" x14ac:dyDescent="0.3">
      <c r="A127" s="10">
        <f>A126+1</f>
        <v>122</v>
      </c>
      <c r="B127" s="27" t="s">
        <v>74</v>
      </c>
      <c r="C127" s="10" t="s">
        <v>20</v>
      </c>
      <c r="D127" s="11">
        <v>197.04</v>
      </c>
      <c r="E127" s="11">
        <v>197.1</v>
      </c>
      <c r="F127" s="10" t="s">
        <v>13</v>
      </c>
      <c r="G127" s="10">
        <v>1</v>
      </c>
      <c r="H127" s="9">
        <f t="shared" ref="H127:H131" si="71">(E127-D127)*1000</f>
        <v>60.000000000002274</v>
      </c>
      <c r="I127" s="9">
        <v>7</v>
      </c>
      <c r="J127" s="11">
        <v>0.1</v>
      </c>
      <c r="K127" s="10">
        <f t="shared" ref="K127:K131" si="72">ROUND(PRODUCT(G127:J127),2)</f>
        <v>42</v>
      </c>
      <c r="L127" s="12" t="s">
        <v>89</v>
      </c>
      <c r="M127" s="12" t="s">
        <v>75</v>
      </c>
      <c r="N127" s="12" t="s">
        <v>93</v>
      </c>
    </row>
    <row r="128" spans="1:14" s="26" customFormat="1" x14ac:dyDescent="0.3">
      <c r="A128" s="10">
        <f t="shared" si="70"/>
        <v>123</v>
      </c>
      <c r="B128" s="28" t="s">
        <v>103</v>
      </c>
      <c r="C128" s="10" t="s">
        <v>21</v>
      </c>
      <c r="D128" s="11">
        <v>197.04</v>
      </c>
      <c r="E128" s="11">
        <v>197.1</v>
      </c>
      <c r="F128" s="10" t="s">
        <v>13</v>
      </c>
      <c r="G128" s="10">
        <v>1</v>
      </c>
      <c r="H128" s="9">
        <f t="shared" si="71"/>
        <v>60.000000000002274</v>
      </c>
      <c r="I128" s="9">
        <v>7</v>
      </c>
      <c r="J128" s="11" t="s">
        <v>23</v>
      </c>
      <c r="K128" s="10">
        <f t="shared" si="72"/>
        <v>420</v>
      </c>
      <c r="L128" s="12" t="s">
        <v>89</v>
      </c>
      <c r="M128" s="12" t="s">
        <v>75</v>
      </c>
      <c r="N128" s="12" t="s">
        <v>93</v>
      </c>
    </row>
    <row r="129" spans="1:14" s="26" customFormat="1" x14ac:dyDescent="0.3">
      <c r="A129" s="10">
        <f t="shared" si="70"/>
        <v>124</v>
      </c>
      <c r="B129" s="27" t="s">
        <v>17</v>
      </c>
      <c r="C129" s="10" t="s">
        <v>20</v>
      </c>
      <c r="D129" s="11">
        <v>197.04</v>
      </c>
      <c r="E129" s="11">
        <v>197.1</v>
      </c>
      <c r="F129" s="10" t="s">
        <v>13</v>
      </c>
      <c r="G129" s="10">
        <v>1</v>
      </c>
      <c r="H129" s="9">
        <f t="shared" si="71"/>
        <v>60.000000000002274</v>
      </c>
      <c r="I129" s="9">
        <v>7</v>
      </c>
      <c r="J129" s="11">
        <v>0.1</v>
      </c>
      <c r="K129" s="10">
        <f t="shared" si="72"/>
        <v>42</v>
      </c>
      <c r="L129" s="12" t="s">
        <v>89</v>
      </c>
      <c r="M129" s="12" t="s">
        <v>75</v>
      </c>
      <c r="N129" s="12" t="s">
        <v>93</v>
      </c>
    </row>
    <row r="130" spans="1:14" s="26" customFormat="1" x14ac:dyDescent="0.3">
      <c r="A130" s="10">
        <f t="shared" si="70"/>
        <v>125</v>
      </c>
      <c r="B130" s="25" t="s">
        <v>77</v>
      </c>
      <c r="C130" s="10" t="s">
        <v>21</v>
      </c>
      <c r="D130" s="11">
        <v>197.04</v>
      </c>
      <c r="E130" s="11">
        <v>197.15</v>
      </c>
      <c r="F130" s="10" t="s">
        <v>13</v>
      </c>
      <c r="G130" s="10">
        <v>1</v>
      </c>
      <c r="H130" s="9">
        <f t="shared" si="71"/>
        <v>110.00000000001364</v>
      </c>
      <c r="I130" s="9">
        <v>10</v>
      </c>
      <c r="J130" s="11" t="s">
        <v>23</v>
      </c>
      <c r="K130" s="10">
        <f t="shared" si="72"/>
        <v>1100</v>
      </c>
      <c r="L130" s="12" t="s">
        <v>89</v>
      </c>
      <c r="M130" s="12" t="s">
        <v>75</v>
      </c>
      <c r="N130" s="12" t="s">
        <v>93</v>
      </c>
    </row>
    <row r="131" spans="1:14" s="26" customFormat="1" x14ac:dyDescent="0.3">
      <c r="A131" s="10">
        <f t="shared" si="70"/>
        <v>126</v>
      </c>
      <c r="B131" s="27" t="s">
        <v>18</v>
      </c>
      <c r="C131" s="10" t="s">
        <v>20</v>
      </c>
      <c r="D131" s="11">
        <v>197.04</v>
      </c>
      <c r="E131" s="11">
        <v>197.15</v>
      </c>
      <c r="F131" s="10" t="s">
        <v>13</v>
      </c>
      <c r="G131" s="10">
        <v>1</v>
      </c>
      <c r="H131" s="9">
        <f t="shared" si="71"/>
        <v>110.00000000001364</v>
      </c>
      <c r="I131" s="9">
        <v>10</v>
      </c>
      <c r="J131" s="11">
        <v>0.04</v>
      </c>
      <c r="K131" s="10">
        <f t="shared" si="72"/>
        <v>44</v>
      </c>
      <c r="L131" s="12" t="s">
        <v>89</v>
      </c>
      <c r="M131" s="12" t="s">
        <v>75</v>
      </c>
      <c r="N131" s="12" t="s">
        <v>93</v>
      </c>
    </row>
    <row r="132" spans="1:14" s="26" customFormat="1" x14ac:dyDescent="0.3">
      <c r="A132" s="10">
        <f>A131+1</f>
        <v>127</v>
      </c>
      <c r="B132" s="27" t="s">
        <v>74</v>
      </c>
      <c r="C132" s="10" t="s">
        <v>20</v>
      </c>
      <c r="D132" s="11">
        <v>196.85</v>
      </c>
      <c r="E132" s="11">
        <v>196.89</v>
      </c>
      <c r="F132" s="10" t="s">
        <v>13</v>
      </c>
      <c r="G132" s="10">
        <v>1</v>
      </c>
      <c r="H132" s="9">
        <f t="shared" ref="H132:H136" si="73">(E132-D132)*1000</f>
        <v>39.999999999992042</v>
      </c>
      <c r="I132" s="9">
        <v>3.5</v>
      </c>
      <c r="J132" s="11">
        <v>0.1</v>
      </c>
      <c r="K132" s="10">
        <f t="shared" ref="K132:K136" si="74">ROUND(PRODUCT(G132:J132),2)</f>
        <v>14</v>
      </c>
      <c r="L132" s="12" t="s">
        <v>86</v>
      </c>
      <c r="M132" s="12" t="s">
        <v>75</v>
      </c>
      <c r="N132" s="12" t="s">
        <v>93</v>
      </c>
    </row>
    <row r="133" spans="1:14" s="26" customFormat="1" x14ac:dyDescent="0.3">
      <c r="A133" s="10">
        <f t="shared" si="70"/>
        <v>128</v>
      </c>
      <c r="B133" s="28" t="s">
        <v>103</v>
      </c>
      <c r="C133" s="10" t="s">
        <v>21</v>
      </c>
      <c r="D133" s="11">
        <v>196.85</v>
      </c>
      <c r="E133" s="11">
        <v>196.89</v>
      </c>
      <c r="F133" s="10" t="s">
        <v>13</v>
      </c>
      <c r="G133" s="10">
        <v>1</v>
      </c>
      <c r="H133" s="9">
        <f t="shared" si="73"/>
        <v>39.999999999992042</v>
      </c>
      <c r="I133" s="9">
        <v>3.5</v>
      </c>
      <c r="J133" s="11" t="s">
        <v>23</v>
      </c>
      <c r="K133" s="10">
        <f t="shared" si="74"/>
        <v>140</v>
      </c>
      <c r="L133" s="12" t="s">
        <v>86</v>
      </c>
      <c r="M133" s="12" t="s">
        <v>75</v>
      </c>
      <c r="N133" s="12" t="s">
        <v>93</v>
      </c>
    </row>
    <row r="134" spans="1:14" s="26" customFormat="1" x14ac:dyDescent="0.3">
      <c r="A134" s="10">
        <f t="shared" si="70"/>
        <v>129</v>
      </c>
      <c r="B134" s="27" t="s">
        <v>17</v>
      </c>
      <c r="C134" s="10" t="s">
        <v>20</v>
      </c>
      <c r="D134" s="11">
        <v>196.85</v>
      </c>
      <c r="E134" s="11">
        <v>196.89</v>
      </c>
      <c r="F134" s="10" t="s">
        <v>13</v>
      </c>
      <c r="G134" s="10">
        <v>1</v>
      </c>
      <c r="H134" s="9">
        <f t="shared" si="73"/>
        <v>39.999999999992042</v>
      </c>
      <c r="I134" s="9">
        <v>3.5</v>
      </c>
      <c r="J134" s="11">
        <v>0.1</v>
      </c>
      <c r="K134" s="10">
        <f t="shared" si="74"/>
        <v>14</v>
      </c>
      <c r="L134" s="12" t="s">
        <v>86</v>
      </c>
      <c r="M134" s="12" t="s">
        <v>75</v>
      </c>
      <c r="N134" s="12" t="s">
        <v>93</v>
      </c>
    </row>
    <row r="135" spans="1:14" s="26" customFormat="1" x14ac:dyDescent="0.3">
      <c r="A135" s="10">
        <f t="shared" si="70"/>
        <v>130</v>
      </c>
      <c r="B135" s="25" t="s">
        <v>77</v>
      </c>
      <c r="C135" s="10" t="s">
        <v>21</v>
      </c>
      <c r="D135" s="11">
        <v>196.84</v>
      </c>
      <c r="E135" s="11">
        <v>196.9</v>
      </c>
      <c r="F135" s="10" t="s">
        <v>13</v>
      </c>
      <c r="G135" s="10">
        <v>1</v>
      </c>
      <c r="H135" s="9">
        <f t="shared" si="73"/>
        <v>60.000000000002274</v>
      </c>
      <c r="I135" s="9">
        <v>5.5</v>
      </c>
      <c r="J135" s="11" t="s">
        <v>23</v>
      </c>
      <c r="K135" s="10">
        <f t="shared" si="74"/>
        <v>330</v>
      </c>
      <c r="L135" s="12" t="s">
        <v>86</v>
      </c>
      <c r="M135" s="12" t="s">
        <v>75</v>
      </c>
      <c r="N135" s="12" t="s">
        <v>93</v>
      </c>
    </row>
    <row r="136" spans="1:14" s="26" customFormat="1" x14ac:dyDescent="0.3">
      <c r="A136" s="10">
        <f t="shared" si="70"/>
        <v>131</v>
      </c>
      <c r="B136" s="27" t="s">
        <v>18</v>
      </c>
      <c r="C136" s="10" t="s">
        <v>20</v>
      </c>
      <c r="D136" s="11">
        <v>196.84</v>
      </c>
      <c r="E136" s="11">
        <v>196.9</v>
      </c>
      <c r="F136" s="10" t="s">
        <v>13</v>
      </c>
      <c r="G136" s="10">
        <v>1</v>
      </c>
      <c r="H136" s="9">
        <f t="shared" si="73"/>
        <v>60.000000000002274</v>
      </c>
      <c r="I136" s="9">
        <v>5.5</v>
      </c>
      <c r="J136" s="11">
        <v>0.04</v>
      </c>
      <c r="K136" s="10">
        <f t="shared" si="74"/>
        <v>13.2</v>
      </c>
      <c r="L136" s="12" t="s">
        <v>86</v>
      </c>
      <c r="M136" s="12" t="s">
        <v>75</v>
      </c>
      <c r="N136" s="12" t="s">
        <v>93</v>
      </c>
    </row>
    <row r="137" spans="1:14" s="26" customFormat="1" x14ac:dyDescent="0.3">
      <c r="A137" s="10">
        <f>A136+1</f>
        <v>132</v>
      </c>
      <c r="B137" s="27" t="s">
        <v>74</v>
      </c>
      <c r="C137" s="10" t="s">
        <v>20</v>
      </c>
      <c r="D137" s="11">
        <v>196.82</v>
      </c>
      <c r="E137" s="11">
        <v>196.84</v>
      </c>
      <c r="F137" s="10" t="s">
        <v>13</v>
      </c>
      <c r="G137" s="10">
        <v>1</v>
      </c>
      <c r="H137" s="9">
        <f t="shared" ref="H137:H141" si="75">(E137-D137)*1000</f>
        <v>20.000000000010232</v>
      </c>
      <c r="I137" s="9">
        <v>5.5</v>
      </c>
      <c r="J137" s="11">
        <v>0.1</v>
      </c>
      <c r="K137" s="10">
        <f t="shared" ref="K137:K141" si="76">ROUND(PRODUCT(G137:J137),2)</f>
        <v>11</v>
      </c>
      <c r="L137" s="12" t="s">
        <v>86</v>
      </c>
      <c r="M137" s="12" t="s">
        <v>75</v>
      </c>
      <c r="N137" s="12" t="s">
        <v>93</v>
      </c>
    </row>
    <row r="138" spans="1:14" s="26" customFormat="1" x14ac:dyDescent="0.3">
      <c r="A138" s="10">
        <f t="shared" si="70"/>
        <v>133</v>
      </c>
      <c r="B138" s="28" t="s">
        <v>103</v>
      </c>
      <c r="C138" s="10" t="s">
        <v>21</v>
      </c>
      <c r="D138" s="11">
        <v>196.82</v>
      </c>
      <c r="E138" s="11">
        <v>196.84</v>
      </c>
      <c r="F138" s="10" t="s">
        <v>13</v>
      </c>
      <c r="G138" s="10">
        <v>1</v>
      </c>
      <c r="H138" s="9">
        <f t="shared" si="75"/>
        <v>20.000000000010232</v>
      </c>
      <c r="I138" s="9">
        <v>5.5</v>
      </c>
      <c r="J138" s="11" t="s">
        <v>23</v>
      </c>
      <c r="K138" s="10">
        <f t="shared" si="76"/>
        <v>110</v>
      </c>
      <c r="L138" s="12" t="s">
        <v>86</v>
      </c>
      <c r="M138" s="12" t="s">
        <v>75</v>
      </c>
      <c r="N138" s="12" t="s">
        <v>93</v>
      </c>
    </row>
    <row r="139" spans="1:14" s="26" customFormat="1" x14ac:dyDescent="0.3">
      <c r="A139" s="10">
        <f t="shared" si="70"/>
        <v>134</v>
      </c>
      <c r="B139" s="27" t="s">
        <v>17</v>
      </c>
      <c r="C139" s="10" t="s">
        <v>20</v>
      </c>
      <c r="D139" s="11">
        <v>196.82</v>
      </c>
      <c r="E139" s="11">
        <v>196.84</v>
      </c>
      <c r="F139" s="10" t="s">
        <v>13</v>
      </c>
      <c r="G139" s="10">
        <v>1</v>
      </c>
      <c r="H139" s="9">
        <f t="shared" si="75"/>
        <v>20.000000000010232</v>
      </c>
      <c r="I139" s="9">
        <v>5.5</v>
      </c>
      <c r="J139" s="11">
        <v>0.1</v>
      </c>
      <c r="K139" s="10">
        <f t="shared" si="76"/>
        <v>11</v>
      </c>
      <c r="L139" s="12" t="s">
        <v>86</v>
      </c>
      <c r="M139" s="12" t="s">
        <v>75</v>
      </c>
      <c r="N139" s="12" t="s">
        <v>93</v>
      </c>
    </row>
    <row r="140" spans="1:14" s="26" customFormat="1" x14ac:dyDescent="0.3">
      <c r="A140" s="10">
        <f t="shared" si="70"/>
        <v>135</v>
      </c>
      <c r="B140" s="25" t="s">
        <v>77</v>
      </c>
      <c r="C140" s="10" t="s">
        <v>21</v>
      </c>
      <c r="D140" s="11">
        <v>196.8</v>
      </c>
      <c r="E140" s="11">
        <v>196.84</v>
      </c>
      <c r="F140" s="10" t="s">
        <v>13</v>
      </c>
      <c r="G140" s="10">
        <v>1</v>
      </c>
      <c r="H140" s="9">
        <f t="shared" si="75"/>
        <v>39.999999999992042</v>
      </c>
      <c r="I140" s="9">
        <v>5.5</v>
      </c>
      <c r="J140" s="11" t="s">
        <v>23</v>
      </c>
      <c r="K140" s="10">
        <f t="shared" si="76"/>
        <v>220</v>
      </c>
      <c r="L140" s="12" t="s">
        <v>86</v>
      </c>
      <c r="M140" s="12" t="s">
        <v>75</v>
      </c>
      <c r="N140" s="12" t="s">
        <v>93</v>
      </c>
    </row>
    <row r="141" spans="1:14" s="23" customFormat="1" x14ac:dyDescent="0.3">
      <c r="A141" s="2">
        <f t="shared" si="70"/>
        <v>136</v>
      </c>
      <c r="B141" s="22" t="s">
        <v>18</v>
      </c>
      <c r="C141" s="2" t="s">
        <v>20</v>
      </c>
      <c r="D141" s="4">
        <v>196.8</v>
      </c>
      <c r="E141" s="4">
        <v>196.84</v>
      </c>
      <c r="F141" s="2" t="s">
        <v>13</v>
      </c>
      <c r="G141" s="2">
        <v>1</v>
      </c>
      <c r="H141" s="5">
        <f t="shared" si="75"/>
        <v>39.999999999992042</v>
      </c>
      <c r="I141" s="5">
        <v>5.5</v>
      </c>
      <c r="J141" s="4">
        <v>0.04</v>
      </c>
      <c r="K141" s="2">
        <f t="shared" si="76"/>
        <v>8.8000000000000007</v>
      </c>
      <c r="L141" s="7" t="s">
        <v>86</v>
      </c>
      <c r="M141" s="7" t="s">
        <v>75</v>
      </c>
      <c r="N141" s="7" t="s">
        <v>93</v>
      </c>
    </row>
    <row r="142" spans="1:14" s="23" customFormat="1" x14ac:dyDescent="0.3">
      <c r="A142" s="2">
        <f>A141+1</f>
        <v>137</v>
      </c>
      <c r="B142" s="22" t="s">
        <v>74</v>
      </c>
      <c r="C142" s="2" t="s">
        <v>20</v>
      </c>
      <c r="D142" s="4">
        <v>196.14500000000001</v>
      </c>
      <c r="E142" s="4">
        <v>196.20500000000001</v>
      </c>
      <c r="F142" s="2" t="s">
        <v>13</v>
      </c>
      <c r="G142" s="2">
        <v>1</v>
      </c>
      <c r="H142" s="5">
        <f t="shared" ref="H142:H146" si="77">(E142-D142)*1000</f>
        <v>60.000000000002274</v>
      </c>
      <c r="I142" s="5">
        <v>5.5</v>
      </c>
      <c r="J142" s="4">
        <v>0.1</v>
      </c>
      <c r="K142" s="2">
        <f t="shared" ref="K142:K146" si="78">ROUND(PRODUCT(G142:J142),2)</f>
        <v>33</v>
      </c>
      <c r="L142" s="7" t="s">
        <v>78</v>
      </c>
      <c r="M142" s="7" t="s">
        <v>75</v>
      </c>
      <c r="N142" s="7" t="s">
        <v>93</v>
      </c>
    </row>
    <row r="143" spans="1:14" s="23" customFormat="1" x14ac:dyDescent="0.3">
      <c r="A143" s="2">
        <f t="shared" si="70"/>
        <v>138</v>
      </c>
      <c r="B143" s="3" t="s">
        <v>103</v>
      </c>
      <c r="C143" s="2" t="s">
        <v>21</v>
      </c>
      <c r="D143" s="4">
        <v>196.14500000000001</v>
      </c>
      <c r="E143" s="4">
        <v>196.20500000000001</v>
      </c>
      <c r="F143" s="2" t="s">
        <v>13</v>
      </c>
      <c r="G143" s="2">
        <v>1</v>
      </c>
      <c r="H143" s="5">
        <f t="shared" si="77"/>
        <v>60.000000000002274</v>
      </c>
      <c r="I143" s="5">
        <v>5.5</v>
      </c>
      <c r="J143" s="4" t="s">
        <v>23</v>
      </c>
      <c r="K143" s="2">
        <f t="shared" si="78"/>
        <v>330</v>
      </c>
      <c r="L143" s="7" t="s">
        <v>78</v>
      </c>
      <c r="M143" s="7" t="s">
        <v>75</v>
      </c>
      <c r="N143" s="7" t="s">
        <v>93</v>
      </c>
    </row>
    <row r="144" spans="1:14" s="23" customFormat="1" x14ac:dyDescent="0.3">
      <c r="A144" s="2">
        <f t="shared" si="70"/>
        <v>139</v>
      </c>
      <c r="B144" s="22" t="s">
        <v>17</v>
      </c>
      <c r="C144" s="2" t="s">
        <v>20</v>
      </c>
      <c r="D144" s="4">
        <v>196.14500000000001</v>
      </c>
      <c r="E144" s="4">
        <v>196.20500000000001</v>
      </c>
      <c r="F144" s="2" t="s">
        <v>13</v>
      </c>
      <c r="G144" s="2">
        <v>1</v>
      </c>
      <c r="H144" s="5">
        <f t="shared" si="77"/>
        <v>60.000000000002274</v>
      </c>
      <c r="I144" s="5">
        <v>5.5</v>
      </c>
      <c r="J144" s="4">
        <v>0.1</v>
      </c>
      <c r="K144" s="2">
        <f t="shared" si="78"/>
        <v>33</v>
      </c>
      <c r="L144" s="7" t="s">
        <v>78</v>
      </c>
      <c r="M144" s="7" t="s">
        <v>75</v>
      </c>
      <c r="N144" s="7" t="s">
        <v>93</v>
      </c>
    </row>
    <row r="145" spans="1:14" s="23" customFormat="1" x14ac:dyDescent="0.3">
      <c r="A145" s="2">
        <f t="shared" si="70"/>
        <v>140</v>
      </c>
      <c r="B145" s="21" t="s">
        <v>77</v>
      </c>
      <c r="C145" s="2" t="s">
        <v>21</v>
      </c>
      <c r="D145" s="4">
        <v>196.14500000000001</v>
      </c>
      <c r="E145" s="4">
        <v>196.23500000000001</v>
      </c>
      <c r="F145" s="2" t="s">
        <v>13</v>
      </c>
      <c r="G145" s="2">
        <v>1</v>
      </c>
      <c r="H145" s="5">
        <f t="shared" si="77"/>
        <v>90.000000000003411</v>
      </c>
      <c r="I145" s="5">
        <v>5.5</v>
      </c>
      <c r="J145" s="4" t="s">
        <v>23</v>
      </c>
      <c r="K145" s="2">
        <f t="shared" si="78"/>
        <v>495</v>
      </c>
      <c r="L145" s="7" t="s">
        <v>78</v>
      </c>
      <c r="M145" s="7" t="s">
        <v>75</v>
      </c>
      <c r="N145" s="7" t="s">
        <v>93</v>
      </c>
    </row>
    <row r="146" spans="1:14" s="23" customFormat="1" x14ac:dyDescent="0.3">
      <c r="A146" s="2">
        <f t="shared" si="70"/>
        <v>141</v>
      </c>
      <c r="B146" s="22" t="s">
        <v>18</v>
      </c>
      <c r="C146" s="2" t="s">
        <v>20</v>
      </c>
      <c r="D146" s="4">
        <v>196.14500000000001</v>
      </c>
      <c r="E146" s="4">
        <v>196.23500000000001</v>
      </c>
      <c r="F146" s="2" t="s">
        <v>13</v>
      </c>
      <c r="G146" s="2">
        <v>1</v>
      </c>
      <c r="H146" s="5">
        <f t="shared" si="77"/>
        <v>90.000000000003411</v>
      </c>
      <c r="I146" s="5">
        <v>5.5</v>
      </c>
      <c r="J146" s="4">
        <v>0.04</v>
      </c>
      <c r="K146" s="2">
        <f t="shared" si="78"/>
        <v>19.8</v>
      </c>
      <c r="L146" s="7" t="s">
        <v>78</v>
      </c>
      <c r="M146" s="7" t="s">
        <v>75</v>
      </c>
      <c r="N146" s="7" t="s">
        <v>93</v>
      </c>
    </row>
    <row r="149" spans="1:14" x14ac:dyDescent="0.3">
      <c r="B149" s="3" t="s">
        <v>74</v>
      </c>
      <c r="C149" s="2" t="s">
        <v>20</v>
      </c>
      <c r="D149" s="6">
        <f t="shared" ref="D149:D158" si="79">SUMIF(B$6:B$146,B149,K$6:K$146)</f>
        <v>725.9</v>
      </c>
    </row>
    <row r="150" spans="1:14" x14ac:dyDescent="0.3">
      <c r="B150" s="3" t="s">
        <v>25</v>
      </c>
      <c r="C150" s="2" t="s">
        <v>21</v>
      </c>
      <c r="D150" s="6">
        <f t="shared" si="79"/>
        <v>495</v>
      </c>
    </row>
    <row r="151" spans="1:14" x14ac:dyDescent="0.3">
      <c r="B151" s="3" t="s">
        <v>27</v>
      </c>
      <c r="C151" s="2" t="s">
        <v>20</v>
      </c>
      <c r="D151" s="6">
        <f t="shared" si="79"/>
        <v>369.6</v>
      </c>
    </row>
    <row r="152" spans="1:14" x14ac:dyDescent="0.3">
      <c r="B152" s="3" t="s">
        <v>76</v>
      </c>
      <c r="C152" s="2" t="s">
        <v>21</v>
      </c>
      <c r="D152" s="6">
        <f t="shared" si="79"/>
        <v>2464</v>
      </c>
    </row>
    <row r="153" spans="1:14" x14ac:dyDescent="0.3">
      <c r="B153" s="3" t="s">
        <v>77</v>
      </c>
      <c r="C153" s="2" t="s">
        <v>21</v>
      </c>
      <c r="D153" s="6">
        <f t="shared" si="79"/>
        <v>28284.5</v>
      </c>
    </row>
    <row r="154" spans="1:14" x14ac:dyDescent="0.3">
      <c r="B154" s="3" t="s">
        <v>103</v>
      </c>
      <c r="C154" s="2" t="s">
        <v>21</v>
      </c>
      <c r="D154" s="6">
        <f t="shared" si="79"/>
        <v>5323</v>
      </c>
    </row>
    <row r="155" spans="1:14" x14ac:dyDescent="0.3">
      <c r="B155" s="3" t="s">
        <v>16</v>
      </c>
      <c r="C155" s="2" t="s">
        <v>20</v>
      </c>
      <c r="D155" s="6">
        <f t="shared" si="79"/>
        <v>0</v>
      </c>
    </row>
    <row r="156" spans="1:14" x14ac:dyDescent="0.3">
      <c r="B156" s="3" t="s">
        <v>17</v>
      </c>
      <c r="C156" s="2" t="s">
        <v>20</v>
      </c>
      <c r="D156" s="6">
        <f t="shared" si="79"/>
        <v>503.15</v>
      </c>
    </row>
    <row r="157" spans="1:14" x14ac:dyDescent="0.3">
      <c r="B157" s="3" t="s">
        <v>18</v>
      </c>
      <c r="C157" s="2" t="s">
        <v>20</v>
      </c>
      <c r="D157" s="6">
        <f t="shared" si="79"/>
        <v>1130.4999999999998</v>
      </c>
    </row>
    <row r="158" spans="1:14" x14ac:dyDescent="0.3">
      <c r="B158" s="3" t="s">
        <v>73</v>
      </c>
      <c r="C158" s="2" t="s">
        <v>20</v>
      </c>
      <c r="D158" s="6">
        <f t="shared" si="79"/>
        <v>0</v>
      </c>
    </row>
    <row r="159" spans="1:14" x14ac:dyDescent="0.3">
      <c r="D159" s="24"/>
    </row>
  </sheetData>
  <autoFilter ref="A5:N146" xr:uid="{9B22A3D2-0799-4BB9-9D16-0D410EADFA97}"/>
  <mergeCells count="16">
    <mergeCell ref="M4:M5"/>
    <mergeCell ref="N4:N5"/>
    <mergeCell ref="A1:N1"/>
    <mergeCell ref="A2:N2"/>
    <mergeCell ref="A3:L3"/>
    <mergeCell ref="A4:A5"/>
    <mergeCell ref="B4:B5"/>
    <mergeCell ref="C4:C5"/>
    <mergeCell ref="D4:E4"/>
    <mergeCell ref="F4:F5"/>
    <mergeCell ref="G4:G5"/>
    <mergeCell ref="H4:H5"/>
    <mergeCell ref="I4:I5"/>
    <mergeCell ref="J4:J5"/>
    <mergeCell ref="K4:K5"/>
    <mergeCell ref="L4:L5"/>
  </mergeCells>
  <printOptions horizontalCentered="1"/>
  <pageMargins left="0.70866141732283472" right="0.51181102362204722" top="0.55118110236220474" bottom="0.55118110236220474" header="0.31496062992125984" footer="0.31496062992125984"/>
  <pageSetup scale="80" fitToHeight="8" orientation="landscape" r:id="rId1"/>
  <headerFooter>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2B52F-EBCC-4E97-9965-8EA19D1AA614}">
  <sheetPr>
    <pageSetUpPr fitToPage="1"/>
  </sheetPr>
  <dimension ref="A2:H201"/>
  <sheetViews>
    <sheetView view="pageBreakPreview" topLeftCell="A2" zoomScaleNormal="90" zoomScaleSheetLayoutView="100" workbookViewId="0">
      <pane xSplit="3" ySplit="1" topLeftCell="D3" activePane="bottomRight" state="frozen"/>
      <selection activeCell="N137" sqref="N137"/>
      <selection pane="topRight" activeCell="N137" sqref="N137"/>
      <selection pane="bottomLeft" activeCell="N137" sqref="N137"/>
      <selection pane="bottomRight" activeCell="E26" sqref="E26"/>
    </sheetView>
  </sheetViews>
  <sheetFormatPr defaultColWidth="9.21875" defaultRowHeight="15.05" x14ac:dyDescent="0.3"/>
  <cols>
    <col min="1" max="1" width="5.5546875" style="18" customWidth="1"/>
    <col min="2" max="4" width="9.21875" style="18"/>
    <col min="5" max="5" width="13.21875" style="18" customWidth="1"/>
    <col min="6" max="6" width="15" style="18" customWidth="1"/>
    <col min="7" max="7" width="16" style="18" customWidth="1"/>
    <col min="8" max="8" width="14" style="18" customWidth="1"/>
    <col min="9" max="16384" width="9.21875" style="18"/>
  </cols>
  <sheetData>
    <row r="2" spans="1:8" s="13" customFormat="1" ht="33.75" customHeight="1" x14ac:dyDescent="0.3">
      <c r="A2" s="63" t="s">
        <v>15</v>
      </c>
      <c r="B2" s="63" t="s">
        <v>28</v>
      </c>
      <c r="C2" s="63" t="s">
        <v>29</v>
      </c>
      <c r="D2" s="63" t="s">
        <v>30</v>
      </c>
      <c r="E2" s="63" t="s">
        <v>31</v>
      </c>
      <c r="F2" s="63" t="s">
        <v>32</v>
      </c>
      <c r="G2" s="63" t="s">
        <v>33</v>
      </c>
      <c r="H2" s="63" t="s">
        <v>8</v>
      </c>
    </row>
    <row r="3" spans="1:8" x14ac:dyDescent="0.3">
      <c r="A3" s="14">
        <v>1</v>
      </c>
      <c r="B3" s="15">
        <v>172</v>
      </c>
      <c r="C3" s="15">
        <v>172.32</v>
      </c>
      <c r="D3" s="14">
        <f t="shared" ref="D3:D34" si="0">(C3-B3)*1000</f>
        <v>319.99999999999318</v>
      </c>
      <c r="E3" s="16" t="s">
        <v>34</v>
      </c>
      <c r="F3" s="17">
        <v>2</v>
      </c>
      <c r="G3" s="17">
        <v>1.5</v>
      </c>
      <c r="H3" s="17"/>
    </row>
    <row r="4" spans="1:8" x14ac:dyDescent="0.3">
      <c r="A4" s="14">
        <f t="shared" ref="A4:A35" si="1">A3+1</f>
        <v>2</v>
      </c>
      <c r="B4" s="15">
        <v>172.32</v>
      </c>
      <c r="C4" s="15">
        <v>172.43</v>
      </c>
      <c r="D4" s="14">
        <f t="shared" si="0"/>
        <v>110.00000000001364</v>
      </c>
      <c r="E4" s="16" t="s">
        <v>34</v>
      </c>
      <c r="F4" s="17">
        <v>2</v>
      </c>
      <c r="G4" s="17">
        <v>1.5</v>
      </c>
      <c r="H4" s="17"/>
    </row>
    <row r="5" spans="1:8" x14ac:dyDescent="0.3">
      <c r="A5" s="14">
        <f t="shared" si="1"/>
        <v>3</v>
      </c>
      <c r="B5" s="19">
        <v>172.43</v>
      </c>
      <c r="C5" s="19">
        <v>172.52</v>
      </c>
      <c r="D5" s="14">
        <f t="shared" si="0"/>
        <v>90.000000000003411</v>
      </c>
      <c r="E5" s="16" t="s">
        <v>65</v>
      </c>
      <c r="F5" s="17" t="s">
        <v>66</v>
      </c>
      <c r="G5" s="17" t="s">
        <v>66</v>
      </c>
      <c r="H5" s="17"/>
    </row>
    <row r="6" spans="1:8" x14ac:dyDescent="0.3">
      <c r="A6" s="14">
        <f t="shared" si="1"/>
        <v>4</v>
      </c>
      <c r="B6" s="19">
        <v>172.52</v>
      </c>
      <c r="C6" s="19">
        <v>173.102</v>
      </c>
      <c r="D6" s="14">
        <f t="shared" si="0"/>
        <v>581.99999999999363</v>
      </c>
      <c r="E6" s="16" t="s">
        <v>63</v>
      </c>
      <c r="F6" s="17">
        <v>2</v>
      </c>
      <c r="G6" s="17">
        <v>1.5</v>
      </c>
      <c r="H6" s="17" t="s">
        <v>13</v>
      </c>
    </row>
    <row r="7" spans="1:8" x14ac:dyDescent="0.3">
      <c r="A7" s="14">
        <f t="shared" si="1"/>
        <v>5</v>
      </c>
      <c r="B7" s="19">
        <v>172.52</v>
      </c>
      <c r="C7" s="19">
        <v>173.102</v>
      </c>
      <c r="D7" s="14">
        <f t="shared" si="0"/>
        <v>581.99999999999363</v>
      </c>
      <c r="E7" s="16" t="s">
        <v>63</v>
      </c>
      <c r="F7" s="17">
        <v>0</v>
      </c>
      <c r="G7" s="17">
        <v>2</v>
      </c>
      <c r="H7" s="17" t="s">
        <v>12</v>
      </c>
    </row>
    <row r="8" spans="1:8" x14ac:dyDescent="0.3">
      <c r="A8" s="14">
        <f t="shared" si="1"/>
        <v>6</v>
      </c>
      <c r="B8" s="19">
        <v>173.13800000000001</v>
      </c>
      <c r="C8" s="19">
        <v>173.726</v>
      </c>
      <c r="D8" s="14">
        <f t="shared" si="0"/>
        <v>587.99999999999386</v>
      </c>
      <c r="E8" s="16" t="s">
        <v>63</v>
      </c>
      <c r="F8" s="17">
        <v>2</v>
      </c>
      <c r="G8" s="17">
        <v>1.5</v>
      </c>
      <c r="H8" s="17" t="s">
        <v>13</v>
      </c>
    </row>
    <row r="9" spans="1:8" x14ac:dyDescent="0.3">
      <c r="A9" s="14">
        <f t="shared" si="1"/>
        <v>7</v>
      </c>
      <c r="B9" s="19">
        <v>173.13800000000001</v>
      </c>
      <c r="C9" s="19">
        <v>173.726</v>
      </c>
      <c r="D9" s="14">
        <f t="shared" si="0"/>
        <v>587.99999999999386</v>
      </c>
      <c r="E9" s="16" t="s">
        <v>63</v>
      </c>
      <c r="F9" s="17">
        <v>0</v>
      </c>
      <c r="G9" s="17">
        <v>2</v>
      </c>
      <c r="H9" s="17" t="s">
        <v>12</v>
      </c>
    </row>
    <row r="10" spans="1:8" x14ac:dyDescent="0.3">
      <c r="A10" s="14">
        <f t="shared" si="1"/>
        <v>8</v>
      </c>
      <c r="B10" s="19">
        <v>173.726</v>
      </c>
      <c r="C10" s="19">
        <v>173.816</v>
      </c>
      <c r="D10" s="14">
        <f t="shared" si="0"/>
        <v>90.000000000003411</v>
      </c>
      <c r="E10" s="16" t="s">
        <v>65</v>
      </c>
      <c r="F10" s="17" t="s">
        <v>66</v>
      </c>
      <c r="G10" s="17" t="s">
        <v>66</v>
      </c>
      <c r="H10" s="17"/>
    </row>
    <row r="11" spans="1:8" x14ac:dyDescent="0.3">
      <c r="A11" s="14">
        <f t="shared" si="1"/>
        <v>9</v>
      </c>
      <c r="B11" s="19">
        <v>173.816</v>
      </c>
      <c r="C11" s="19">
        <v>174.76499999999999</v>
      </c>
      <c r="D11" s="14">
        <f t="shared" si="0"/>
        <v>948.99999999998386</v>
      </c>
      <c r="E11" s="16" t="s">
        <v>37</v>
      </c>
      <c r="F11" s="17">
        <v>2</v>
      </c>
      <c r="G11" s="17">
        <v>1.5</v>
      </c>
      <c r="H11" s="17"/>
    </row>
    <row r="12" spans="1:8" x14ac:dyDescent="0.3">
      <c r="A12" s="14">
        <f t="shared" si="1"/>
        <v>10</v>
      </c>
      <c r="B12" s="19">
        <v>174.76499999999999</v>
      </c>
      <c r="C12" s="19">
        <v>174.85499999999999</v>
      </c>
      <c r="D12" s="14">
        <f t="shared" si="0"/>
        <v>90.000000000003411</v>
      </c>
      <c r="E12" s="16" t="s">
        <v>65</v>
      </c>
      <c r="F12" s="17" t="s">
        <v>66</v>
      </c>
      <c r="G12" s="17" t="s">
        <v>66</v>
      </c>
      <c r="H12" s="17"/>
    </row>
    <row r="13" spans="1:8" x14ac:dyDescent="0.3">
      <c r="A13" s="14">
        <f t="shared" si="1"/>
        <v>11</v>
      </c>
      <c r="B13" s="19">
        <v>174.85499999999999</v>
      </c>
      <c r="C13" s="19">
        <v>175</v>
      </c>
      <c r="D13" s="14">
        <f t="shared" si="0"/>
        <v>145.00000000001023</v>
      </c>
      <c r="E13" s="16" t="s">
        <v>47</v>
      </c>
      <c r="F13" s="17">
        <v>0</v>
      </c>
      <c r="G13" s="17">
        <v>2</v>
      </c>
      <c r="H13" s="17"/>
    </row>
    <row r="14" spans="1:8" x14ac:dyDescent="0.3">
      <c r="A14" s="14">
        <f t="shared" si="1"/>
        <v>12</v>
      </c>
      <c r="B14" s="19">
        <v>175</v>
      </c>
      <c r="C14" s="19">
        <v>175.38399999999999</v>
      </c>
      <c r="D14" s="14">
        <f t="shared" si="0"/>
        <v>383.99999999998613</v>
      </c>
      <c r="E14" s="16" t="s">
        <v>50</v>
      </c>
      <c r="F14" s="17">
        <v>0</v>
      </c>
      <c r="G14" s="17">
        <v>2</v>
      </c>
      <c r="H14" s="17"/>
    </row>
    <row r="15" spans="1:8" x14ac:dyDescent="0.3">
      <c r="A15" s="14">
        <f t="shared" si="1"/>
        <v>13</v>
      </c>
      <c r="B15" s="19">
        <v>175.398</v>
      </c>
      <c r="C15" s="19">
        <v>175.75</v>
      </c>
      <c r="D15" s="14">
        <f t="shared" si="0"/>
        <v>352.00000000000387</v>
      </c>
      <c r="E15" s="16" t="s">
        <v>50</v>
      </c>
      <c r="F15" s="17">
        <v>0</v>
      </c>
      <c r="G15" s="17">
        <v>2</v>
      </c>
      <c r="H15" s="17"/>
    </row>
    <row r="16" spans="1:8" x14ac:dyDescent="0.3">
      <c r="A16" s="14">
        <f t="shared" si="1"/>
        <v>14</v>
      </c>
      <c r="B16" s="19">
        <v>175.75</v>
      </c>
      <c r="C16" s="19">
        <v>175.86500000000001</v>
      </c>
      <c r="D16" s="14">
        <f t="shared" si="0"/>
        <v>115.00000000000909</v>
      </c>
      <c r="E16" s="16" t="s">
        <v>47</v>
      </c>
      <c r="F16" s="17">
        <v>0</v>
      </c>
      <c r="G16" s="17">
        <v>2</v>
      </c>
      <c r="H16" s="17"/>
    </row>
    <row r="17" spans="1:8" x14ac:dyDescent="0.3">
      <c r="A17" s="14">
        <f t="shared" si="1"/>
        <v>15</v>
      </c>
      <c r="B17" s="19">
        <v>175.86500000000001</v>
      </c>
      <c r="C17" s="19">
        <v>175.95500000000001</v>
      </c>
      <c r="D17" s="14">
        <f t="shared" si="0"/>
        <v>90.000000000003411</v>
      </c>
      <c r="E17" s="16" t="s">
        <v>65</v>
      </c>
      <c r="F17" s="17" t="s">
        <v>66</v>
      </c>
      <c r="G17" s="17" t="s">
        <v>66</v>
      </c>
      <c r="H17" s="17"/>
    </row>
    <row r="18" spans="1:8" x14ac:dyDescent="0.3">
      <c r="A18" s="14">
        <f t="shared" si="1"/>
        <v>16</v>
      </c>
      <c r="B18" s="19">
        <v>175.95500000000001</v>
      </c>
      <c r="C18" s="19">
        <v>177.11</v>
      </c>
      <c r="D18" s="14">
        <f t="shared" si="0"/>
        <v>1155.0000000000011</v>
      </c>
      <c r="E18" s="16" t="s">
        <v>37</v>
      </c>
      <c r="F18" s="17">
        <v>2</v>
      </c>
      <c r="G18" s="17">
        <v>1.5</v>
      </c>
      <c r="H18" s="17"/>
    </row>
    <row r="19" spans="1:8" x14ac:dyDescent="0.3">
      <c r="A19" s="14">
        <f t="shared" si="1"/>
        <v>17</v>
      </c>
      <c r="B19" s="19">
        <v>177.11</v>
      </c>
      <c r="C19" s="19">
        <v>177.2</v>
      </c>
      <c r="D19" s="14">
        <f t="shared" si="0"/>
        <v>89.999999999974989</v>
      </c>
      <c r="E19" s="16" t="s">
        <v>65</v>
      </c>
      <c r="F19" s="17" t="s">
        <v>66</v>
      </c>
      <c r="G19" s="17" t="s">
        <v>66</v>
      </c>
      <c r="H19" s="17"/>
    </row>
    <row r="20" spans="1:8" x14ac:dyDescent="0.3">
      <c r="A20" s="14">
        <f t="shared" si="1"/>
        <v>18</v>
      </c>
      <c r="B20" s="19">
        <v>177.2</v>
      </c>
      <c r="C20" s="19">
        <v>177.65299999999999</v>
      </c>
      <c r="D20" s="14">
        <f t="shared" si="0"/>
        <v>453.00000000000296</v>
      </c>
      <c r="E20" s="16" t="s">
        <v>48</v>
      </c>
      <c r="F20" s="17">
        <v>0</v>
      </c>
      <c r="G20" s="17">
        <v>2</v>
      </c>
      <c r="H20" s="17"/>
    </row>
    <row r="21" spans="1:8" x14ac:dyDescent="0.3">
      <c r="A21" s="14">
        <f t="shared" si="1"/>
        <v>19</v>
      </c>
      <c r="B21" s="19">
        <v>177.65299999999999</v>
      </c>
      <c r="C21" s="19">
        <v>178.029</v>
      </c>
      <c r="D21" s="14">
        <f t="shared" si="0"/>
        <v>376.00000000000477</v>
      </c>
      <c r="E21" s="16" t="s">
        <v>56</v>
      </c>
      <c r="F21" s="17">
        <v>0</v>
      </c>
      <c r="G21" s="17">
        <v>2</v>
      </c>
      <c r="H21" s="17"/>
    </row>
    <row r="22" spans="1:8" x14ac:dyDescent="0.3">
      <c r="A22" s="14">
        <f t="shared" si="1"/>
        <v>20</v>
      </c>
      <c r="B22" s="19">
        <v>178.06299999999999</v>
      </c>
      <c r="C22" s="19">
        <v>178.32900000000001</v>
      </c>
      <c r="D22" s="14">
        <f t="shared" si="0"/>
        <v>266.00000000001955</v>
      </c>
      <c r="E22" s="16" t="s">
        <v>56</v>
      </c>
      <c r="F22" s="17">
        <v>0</v>
      </c>
      <c r="G22" s="17">
        <v>2</v>
      </c>
      <c r="H22" s="17"/>
    </row>
    <row r="23" spans="1:8" x14ac:dyDescent="0.3">
      <c r="A23" s="14">
        <f t="shared" si="1"/>
        <v>21</v>
      </c>
      <c r="B23" s="19">
        <v>178.32900000000001</v>
      </c>
      <c r="C23" s="19">
        <v>178.44900000000001</v>
      </c>
      <c r="D23" s="14">
        <f t="shared" si="0"/>
        <v>120.00000000000455</v>
      </c>
      <c r="E23" s="16" t="s">
        <v>48</v>
      </c>
      <c r="F23" s="17">
        <v>0</v>
      </c>
      <c r="G23" s="17">
        <v>2</v>
      </c>
      <c r="H23" s="17"/>
    </row>
    <row r="24" spans="1:8" x14ac:dyDescent="0.3">
      <c r="A24" s="14">
        <f t="shared" si="1"/>
        <v>22</v>
      </c>
      <c r="B24" s="19">
        <v>178.44900000000001</v>
      </c>
      <c r="C24" s="19">
        <v>178.529</v>
      </c>
      <c r="D24" s="14">
        <f t="shared" si="0"/>
        <v>79.999999999984084</v>
      </c>
      <c r="E24" s="16" t="s">
        <v>68</v>
      </c>
      <c r="F24" s="17" t="s">
        <v>66</v>
      </c>
      <c r="G24" s="17" t="s">
        <v>66</v>
      </c>
      <c r="H24" s="17"/>
    </row>
    <row r="25" spans="1:8" x14ac:dyDescent="0.3">
      <c r="A25" s="14">
        <f t="shared" si="1"/>
        <v>23</v>
      </c>
      <c r="B25" s="19">
        <v>178.529</v>
      </c>
      <c r="C25" s="19">
        <v>178.93</v>
      </c>
      <c r="D25" s="14">
        <f t="shared" si="0"/>
        <v>401.00000000001046</v>
      </c>
      <c r="E25" s="16" t="s">
        <v>39</v>
      </c>
      <c r="F25" s="17">
        <v>0</v>
      </c>
      <c r="G25" s="17">
        <v>2</v>
      </c>
      <c r="H25" s="17"/>
    </row>
    <row r="26" spans="1:8" x14ac:dyDescent="0.3">
      <c r="A26" s="14">
        <f t="shared" si="1"/>
        <v>24</v>
      </c>
      <c r="B26" s="19">
        <v>178.93</v>
      </c>
      <c r="C26" s="19">
        <v>179.00200000000001</v>
      </c>
      <c r="D26" s="14">
        <f t="shared" si="0"/>
        <v>72.000000000002728</v>
      </c>
      <c r="E26" s="16" t="s">
        <v>39</v>
      </c>
      <c r="F26" s="17">
        <v>0</v>
      </c>
      <c r="G26" s="17">
        <v>2</v>
      </c>
      <c r="H26" s="17"/>
    </row>
    <row r="27" spans="1:8" x14ac:dyDescent="0.3">
      <c r="A27" s="14">
        <f t="shared" si="1"/>
        <v>25</v>
      </c>
      <c r="B27" s="19">
        <v>179.03200000000001</v>
      </c>
      <c r="C27" s="19">
        <v>179.12</v>
      </c>
      <c r="D27" s="14">
        <f t="shared" si="0"/>
        <v>87.999999999993861</v>
      </c>
      <c r="E27" s="16" t="s">
        <v>49</v>
      </c>
      <c r="F27" s="17">
        <v>0</v>
      </c>
      <c r="G27" s="17">
        <v>2</v>
      </c>
      <c r="H27" s="17"/>
    </row>
    <row r="28" spans="1:8" x14ac:dyDescent="0.3">
      <c r="A28" s="14">
        <f t="shared" si="1"/>
        <v>26</v>
      </c>
      <c r="B28" s="19">
        <v>179.12</v>
      </c>
      <c r="C28" s="19">
        <v>179.6</v>
      </c>
      <c r="D28" s="14">
        <f t="shared" si="0"/>
        <v>479.99999999998977</v>
      </c>
      <c r="E28" s="16" t="s">
        <v>49</v>
      </c>
      <c r="F28" s="17">
        <v>0</v>
      </c>
      <c r="G28" s="17">
        <v>2</v>
      </c>
      <c r="H28" s="17"/>
    </row>
    <row r="29" spans="1:8" x14ac:dyDescent="0.3">
      <c r="A29" s="14">
        <f t="shared" si="1"/>
        <v>27</v>
      </c>
      <c r="B29" s="19">
        <v>179.6</v>
      </c>
      <c r="C29" s="19">
        <v>179.7</v>
      </c>
      <c r="D29" s="14">
        <f t="shared" si="0"/>
        <v>99.999999999994316</v>
      </c>
      <c r="E29" s="16" t="s">
        <v>44</v>
      </c>
      <c r="F29" s="17">
        <v>0</v>
      </c>
      <c r="G29" s="17">
        <v>2</v>
      </c>
      <c r="H29" s="17"/>
    </row>
    <row r="30" spans="1:8" x14ac:dyDescent="0.3">
      <c r="A30" s="14">
        <f t="shared" si="1"/>
        <v>28</v>
      </c>
      <c r="B30" s="19">
        <v>179.7</v>
      </c>
      <c r="C30" s="19">
        <v>179.85</v>
      </c>
      <c r="D30" s="14">
        <f t="shared" si="0"/>
        <v>150.00000000000568</v>
      </c>
      <c r="E30" s="16" t="s">
        <v>44</v>
      </c>
      <c r="F30" s="17">
        <v>0</v>
      </c>
      <c r="G30" s="17">
        <v>2</v>
      </c>
      <c r="H30" s="17"/>
    </row>
    <row r="31" spans="1:8" x14ac:dyDescent="0.3">
      <c r="A31" s="14">
        <f t="shared" si="1"/>
        <v>29</v>
      </c>
      <c r="B31" s="19">
        <v>179.85</v>
      </c>
      <c r="C31" s="19">
        <v>179.95</v>
      </c>
      <c r="D31" s="14">
        <f t="shared" si="0"/>
        <v>99.999999999994316</v>
      </c>
      <c r="E31" s="16" t="s">
        <v>42</v>
      </c>
      <c r="F31" s="17">
        <v>0</v>
      </c>
      <c r="G31" s="17">
        <v>2</v>
      </c>
      <c r="H31" s="17"/>
    </row>
    <row r="32" spans="1:8" x14ac:dyDescent="0.3">
      <c r="A32" s="14">
        <f t="shared" si="1"/>
        <v>30</v>
      </c>
      <c r="B32" s="19">
        <v>179.95</v>
      </c>
      <c r="C32" s="19">
        <v>180</v>
      </c>
      <c r="D32" s="14">
        <f t="shared" si="0"/>
        <v>50.000000000011369</v>
      </c>
      <c r="E32" s="16" t="s">
        <v>49</v>
      </c>
      <c r="F32" s="17">
        <v>0</v>
      </c>
      <c r="G32" s="17">
        <v>2</v>
      </c>
      <c r="H32" s="17"/>
    </row>
    <row r="33" spans="1:8" x14ac:dyDescent="0.3">
      <c r="A33" s="14">
        <f t="shared" si="1"/>
        <v>31</v>
      </c>
      <c r="B33" s="19">
        <v>180</v>
      </c>
      <c r="C33" s="19">
        <v>180.26</v>
      </c>
      <c r="D33" s="14">
        <f t="shared" si="0"/>
        <v>259.99999999999091</v>
      </c>
      <c r="E33" s="16" t="s">
        <v>41</v>
      </c>
      <c r="F33" s="17">
        <v>0</v>
      </c>
      <c r="G33" s="17">
        <v>2</v>
      </c>
      <c r="H33" s="17"/>
    </row>
    <row r="34" spans="1:8" x14ac:dyDescent="0.3">
      <c r="A34" s="14">
        <f t="shared" si="1"/>
        <v>32</v>
      </c>
      <c r="B34" s="19">
        <v>180.26</v>
      </c>
      <c r="C34" s="19">
        <v>180.41</v>
      </c>
      <c r="D34" s="14">
        <f t="shared" si="0"/>
        <v>150.00000000000568</v>
      </c>
      <c r="E34" s="16" t="s">
        <v>40</v>
      </c>
      <c r="F34" s="17">
        <v>0</v>
      </c>
      <c r="G34" s="17">
        <v>2</v>
      </c>
      <c r="H34" s="17"/>
    </row>
    <row r="35" spans="1:8" x14ac:dyDescent="0.3">
      <c r="A35" s="14">
        <f t="shared" si="1"/>
        <v>33</v>
      </c>
      <c r="B35" s="19">
        <v>180.41</v>
      </c>
      <c r="C35" s="19">
        <v>180.42</v>
      </c>
      <c r="D35" s="14">
        <f t="shared" ref="D35:D66" si="2">(C35-B35)*1000</f>
        <v>9.9999999999909051</v>
      </c>
      <c r="E35" s="16" t="s">
        <v>41</v>
      </c>
      <c r="F35" s="17">
        <v>0</v>
      </c>
      <c r="G35" s="17">
        <v>2</v>
      </c>
      <c r="H35" s="17"/>
    </row>
    <row r="36" spans="1:8" x14ac:dyDescent="0.3">
      <c r="A36" s="14">
        <f t="shared" ref="A36:A67" si="3">A35+1</f>
        <v>34</v>
      </c>
      <c r="B36" s="19">
        <v>180.42</v>
      </c>
      <c r="C36" s="19">
        <v>180.535</v>
      </c>
      <c r="D36" s="14">
        <f t="shared" si="2"/>
        <v>115.00000000000909</v>
      </c>
      <c r="E36" s="16" t="s">
        <v>65</v>
      </c>
      <c r="F36" s="17" t="s">
        <v>66</v>
      </c>
      <c r="G36" s="17" t="s">
        <v>66</v>
      </c>
      <c r="H36" s="17"/>
    </row>
    <row r="37" spans="1:8" x14ac:dyDescent="0.3">
      <c r="A37" s="14">
        <f t="shared" si="3"/>
        <v>35</v>
      </c>
      <c r="B37" s="15">
        <v>180.535</v>
      </c>
      <c r="C37" s="15">
        <v>181.25</v>
      </c>
      <c r="D37" s="14">
        <f t="shared" si="2"/>
        <v>715.00000000000341</v>
      </c>
      <c r="E37" s="16" t="s">
        <v>34</v>
      </c>
      <c r="F37" s="17">
        <v>2</v>
      </c>
      <c r="G37" s="17">
        <v>1.5</v>
      </c>
      <c r="H37" s="17"/>
    </row>
    <row r="38" spans="1:8" x14ac:dyDescent="0.3">
      <c r="A38" s="14">
        <f t="shared" si="3"/>
        <v>36</v>
      </c>
      <c r="B38" s="15">
        <v>181.25</v>
      </c>
      <c r="C38" s="15">
        <v>181.95500000000001</v>
      </c>
      <c r="D38" s="14">
        <f t="shared" si="2"/>
        <v>705.00000000001251</v>
      </c>
      <c r="E38" s="16" t="s">
        <v>34</v>
      </c>
      <c r="F38" s="17">
        <v>2</v>
      </c>
      <c r="G38" s="17">
        <v>1.5</v>
      </c>
      <c r="H38" s="17"/>
    </row>
    <row r="39" spans="1:8" x14ac:dyDescent="0.3">
      <c r="A39" s="14">
        <f t="shared" si="3"/>
        <v>37</v>
      </c>
      <c r="B39" s="19">
        <v>181.95500000000001</v>
      </c>
      <c r="C39" s="19">
        <v>182.03</v>
      </c>
      <c r="D39" s="14">
        <f t="shared" si="2"/>
        <v>74.999999999988631</v>
      </c>
      <c r="E39" s="16" t="s">
        <v>65</v>
      </c>
      <c r="F39" s="17" t="s">
        <v>66</v>
      </c>
      <c r="G39" s="17" t="s">
        <v>66</v>
      </c>
      <c r="H39" s="17"/>
    </row>
    <row r="40" spans="1:8" x14ac:dyDescent="0.3">
      <c r="A40" s="14">
        <f t="shared" si="3"/>
        <v>38</v>
      </c>
      <c r="B40" s="19">
        <v>182.03</v>
      </c>
      <c r="C40" s="19">
        <v>182.07</v>
      </c>
      <c r="D40" s="14">
        <f t="shared" si="2"/>
        <v>39.999999999992042</v>
      </c>
      <c r="E40" s="16" t="s">
        <v>69</v>
      </c>
      <c r="F40" s="17" t="s">
        <v>66</v>
      </c>
      <c r="G40" s="17" t="s">
        <v>66</v>
      </c>
      <c r="H40" s="17"/>
    </row>
    <row r="41" spans="1:8" x14ac:dyDescent="0.3">
      <c r="A41" s="14">
        <f t="shared" si="3"/>
        <v>39</v>
      </c>
      <c r="B41" s="19">
        <v>182.07</v>
      </c>
      <c r="C41" s="19">
        <v>182.22</v>
      </c>
      <c r="D41" s="14">
        <f t="shared" si="2"/>
        <v>150.00000000000568</v>
      </c>
      <c r="E41" s="16" t="s">
        <v>38</v>
      </c>
      <c r="F41" s="17">
        <v>0</v>
      </c>
      <c r="G41" s="17">
        <v>2</v>
      </c>
      <c r="H41" s="17"/>
    </row>
    <row r="42" spans="1:8" x14ac:dyDescent="0.3">
      <c r="A42" s="14">
        <f t="shared" si="3"/>
        <v>40</v>
      </c>
      <c r="B42" s="19">
        <v>182.22</v>
      </c>
      <c r="C42" s="19">
        <v>182.26</v>
      </c>
      <c r="D42" s="14">
        <f t="shared" si="2"/>
        <v>39.999999999992042</v>
      </c>
      <c r="E42" s="16" t="s">
        <v>67</v>
      </c>
      <c r="F42" s="17" t="s">
        <v>66</v>
      </c>
      <c r="G42" s="17" t="s">
        <v>66</v>
      </c>
      <c r="H42" s="17"/>
    </row>
    <row r="43" spans="1:8" x14ac:dyDescent="0.3">
      <c r="A43" s="14">
        <f t="shared" si="3"/>
        <v>41</v>
      </c>
      <c r="B43" s="19">
        <v>182.26</v>
      </c>
      <c r="C43" s="19">
        <v>182.27699999999999</v>
      </c>
      <c r="D43" s="14">
        <f t="shared" si="2"/>
        <v>16.999999999995907</v>
      </c>
      <c r="E43" s="16" t="s">
        <v>45</v>
      </c>
      <c r="F43" s="17">
        <v>0</v>
      </c>
      <c r="G43" s="17">
        <v>2</v>
      </c>
      <c r="H43" s="17"/>
    </row>
    <row r="44" spans="1:8" x14ac:dyDescent="0.3">
      <c r="A44" s="14">
        <f t="shared" si="3"/>
        <v>42</v>
      </c>
      <c r="B44" s="19">
        <v>182.27699999999999</v>
      </c>
      <c r="C44" s="19">
        <v>182.601</v>
      </c>
      <c r="D44" s="14">
        <f t="shared" si="2"/>
        <v>324.00000000001228</v>
      </c>
      <c r="E44" s="16" t="s">
        <v>53</v>
      </c>
      <c r="F44" s="17">
        <v>0</v>
      </c>
      <c r="G44" s="17">
        <v>2</v>
      </c>
      <c r="H44" s="17"/>
    </row>
    <row r="45" spans="1:8" x14ac:dyDescent="0.3">
      <c r="A45" s="14">
        <f t="shared" si="3"/>
        <v>43</v>
      </c>
      <c r="B45" s="19">
        <v>182.61500000000001</v>
      </c>
      <c r="C45" s="19">
        <v>182.7</v>
      </c>
      <c r="D45" s="14">
        <f t="shared" si="2"/>
        <v>84.999999999979536</v>
      </c>
      <c r="E45" s="16" t="s">
        <v>53</v>
      </c>
      <c r="F45" s="17">
        <v>0</v>
      </c>
      <c r="G45" s="17">
        <v>2</v>
      </c>
      <c r="H45" s="17"/>
    </row>
    <row r="46" spans="1:8" x14ac:dyDescent="0.3">
      <c r="A46" s="14">
        <f t="shared" si="3"/>
        <v>44</v>
      </c>
      <c r="B46" s="19">
        <v>182.7</v>
      </c>
      <c r="C46" s="19">
        <v>182.83099999999999</v>
      </c>
      <c r="D46" s="14">
        <f t="shared" si="2"/>
        <v>131.00000000000023</v>
      </c>
      <c r="E46" s="16" t="s">
        <v>54</v>
      </c>
      <c r="F46" s="17">
        <v>0</v>
      </c>
      <c r="G46" s="17">
        <v>2</v>
      </c>
      <c r="H46" s="17"/>
    </row>
    <row r="47" spans="1:8" x14ac:dyDescent="0.3">
      <c r="A47" s="14">
        <f t="shared" si="3"/>
        <v>45</v>
      </c>
      <c r="B47" s="19">
        <v>182.83099999999999</v>
      </c>
      <c r="C47" s="19">
        <v>182.87</v>
      </c>
      <c r="D47" s="14">
        <f t="shared" si="2"/>
        <v>39.000000000015689</v>
      </c>
      <c r="E47" s="16" t="s">
        <v>57</v>
      </c>
      <c r="F47" s="17">
        <v>0</v>
      </c>
      <c r="G47" s="17">
        <v>2</v>
      </c>
      <c r="H47" s="17"/>
    </row>
    <row r="48" spans="1:8" x14ac:dyDescent="0.3">
      <c r="A48" s="14">
        <f t="shared" si="3"/>
        <v>46</v>
      </c>
      <c r="B48" s="19">
        <v>182.87</v>
      </c>
      <c r="C48" s="19">
        <v>182.91</v>
      </c>
      <c r="D48" s="14">
        <f t="shared" si="2"/>
        <v>39.999999999992042</v>
      </c>
      <c r="E48" s="16" t="s">
        <v>70</v>
      </c>
      <c r="F48" s="17" t="s">
        <v>66</v>
      </c>
      <c r="G48" s="17" t="s">
        <v>66</v>
      </c>
      <c r="H48" s="17"/>
    </row>
    <row r="49" spans="1:8" x14ac:dyDescent="0.3">
      <c r="A49" s="14">
        <f t="shared" si="3"/>
        <v>47</v>
      </c>
      <c r="B49" s="19">
        <v>182.91</v>
      </c>
      <c r="C49" s="19">
        <v>182.98</v>
      </c>
      <c r="D49" s="14">
        <f t="shared" si="2"/>
        <v>69.999999999993179</v>
      </c>
      <c r="E49" s="16" t="s">
        <v>41</v>
      </c>
      <c r="F49" s="17">
        <v>0</v>
      </c>
      <c r="G49" s="17">
        <v>2</v>
      </c>
      <c r="H49" s="17"/>
    </row>
    <row r="50" spans="1:8" x14ac:dyDescent="0.3">
      <c r="A50" s="14">
        <f t="shared" si="3"/>
        <v>48</v>
      </c>
      <c r="B50" s="19">
        <v>182.98</v>
      </c>
      <c r="C50" s="19">
        <v>183.02</v>
      </c>
      <c r="D50" s="14">
        <f t="shared" si="2"/>
        <v>40.000000000020464</v>
      </c>
      <c r="E50" s="16" t="s">
        <v>41</v>
      </c>
      <c r="F50" s="17">
        <v>0</v>
      </c>
      <c r="G50" s="17">
        <v>2</v>
      </c>
      <c r="H50" s="17"/>
    </row>
    <row r="51" spans="1:8" x14ac:dyDescent="0.3">
      <c r="A51" s="14">
        <f t="shared" si="3"/>
        <v>49</v>
      </c>
      <c r="B51" s="19">
        <v>183.02</v>
      </c>
      <c r="C51" s="19">
        <v>183.09700000000001</v>
      </c>
      <c r="D51" s="14">
        <f t="shared" si="2"/>
        <v>76.999999999998181</v>
      </c>
      <c r="E51" s="16" t="s">
        <v>41</v>
      </c>
      <c r="F51" s="17">
        <v>0</v>
      </c>
      <c r="G51" s="17">
        <v>2</v>
      </c>
      <c r="H51" s="17"/>
    </row>
    <row r="52" spans="1:8" x14ac:dyDescent="0.3">
      <c r="A52" s="14">
        <f t="shared" si="3"/>
        <v>50</v>
      </c>
      <c r="B52" s="19">
        <v>183.09700000000001</v>
      </c>
      <c r="C52" s="19">
        <v>183.17</v>
      </c>
      <c r="D52" s="14">
        <f t="shared" si="2"/>
        <v>72.999999999979082</v>
      </c>
      <c r="E52" s="16" t="s">
        <v>40</v>
      </c>
      <c r="F52" s="17">
        <v>0</v>
      </c>
      <c r="G52" s="17">
        <v>2</v>
      </c>
      <c r="H52" s="17"/>
    </row>
    <row r="53" spans="1:8" x14ac:dyDescent="0.3">
      <c r="A53" s="14">
        <f t="shared" si="3"/>
        <v>51</v>
      </c>
      <c r="B53" s="19">
        <v>183.17</v>
      </c>
      <c r="C53" s="19">
        <v>183.2</v>
      </c>
      <c r="D53" s="14">
        <f t="shared" si="2"/>
        <v>30.000000000001137</v>
      </c>
      <c r="E53" s="16" t="s">
        <v>41</v>
      </c>
      <c r="F53" s="17">
        <v>0</v>
      </c>
      <c r="G53" s="17">
        <v>2</v>
      </c>
      <c r="H53" s="17"/>
    </row>
    <row r="54" spans="1:8" x14ac:dyDescent="0.3">
      <c r="A54" s="14">
        <f t="shared" si="3"/>
        <v>52</v>
      </c>
      <c r="B54" s="19">
        <v>183.2</v>
      </c>
      <c r="C54" s="19">
        <v>183.45</v>
      </c>
      <c r="D54" s="14">
        <f t="shared" si="2"/>
        <v>250</v>
      </c>
      <c r="E54" s="16" t="s">
        <v>41</v>
      </c>
      <c r="F54" s="17">
        <v>0</v>
      </c>
      <c r="G54" s="17">
        <v>2</v>
      </c>
      <c r="H54" s="17"/>
    </row>
    <row r="55" spans="1:8" x14ac:dyDescent="0.3">
      <c r="A55" s="14">
        <f t="shared" si="3"/>
        <v>53</v>
      </c>
      <c r="B55" s="19">
        <v>183.45</v>
      </c>
      <c r="C55" s="19">
        <v>183.68</v>
      </c>
      <c r="D55" s="14">
        <f t="shared" si="2"/>
        <v>230.00000000001819</v>
      </c>
      <c r="E55" s="16" t="s">
        <v>39</v>
      </c>
      <c r="F55" s="17">
        <v>0</v>
      </c>
      <c r="G55" s="17">
        <v>2</v>
      </c>
      <c r="H55" s="17"/>
    </row>
    <row r="56" spans="1:8" x14ac:dyDescent="0.3">
      <c r="A56" s="14">
        <f t="shared" si="3"/>
        <v>54</v>
      </c>
      <c r="B56" s="19">
        <v>183.68</v>
      </c>
      <c r="C56" s="19">
        <v>183.9</v>
      </c>
      <c r="D56" s="14">
        <f t="shared" si="2"/>
        <v>219.99999999999886</v>
      </c>
      <c r="E56" s="16" t="s">
        <v>40</v>
      </c>
      <c r="F56" s="17">
        <v>0</v>
      </c>
      <c r="G56" s="17">
        <v>2</v>
      </c>
      <c r="H56" s="17"/>
    </row>
    <row r="57" spans="1:8" x14ac:dyDescent="0.3">
      <c r="A57" s="14">
        <f t="shared" si="3"/>
        <v>55</v>
      </c>
      <c r="B57" s="19">
        <v>183.9</v>
      </c>
      <c r="C57" s="19">
        <v>184.04499999999999</v>
      </c>
      <c r="D57" s="14">
        <f t="shared" si="2"/>
        <v>144.99999999998181</v>
      </c>
      <c r="E57" s="16" t="s">
        <v>41</v>
      </c>
      <c r="F57" s="17">
        <v>0</v>
      </c>
      <c r="G57" s="17">
        <v>2</v>
      </c>
      <c r="H57" s="17"/>
    </row>
    <row r="58" spans="1:8" x14ac:dyDescent="0.3">
      <c r="A58" s="14">
        <f t="shared" si="3"/>
        <v>56</v>
      </c>
      <c r="B58" s="19">
        <v>184.04499999999999</v>
      </c>
      <c r="C58" s="19">
        <v>184.16</v>
      </c>
      <c r="D58" s="14">
        <f t="shared" si="2"/>
        <v>115.00000000000909</v>
      </c>
      <c r="E58" s="16" t="s">
        <v>65</v>
      </c>
      <c r="F58" s="17" t="s">
        <v>66</v>
      </c>
      <c r="G58" s="17" t="s">
        <v>66</v>
      </c>
      <c r="H58" s="17"/>
    </row>
    <row r="59" spans="1:8" x14ac:dyDescent="0.3">
      <c r="A59" s="14">
        <f t="shared" si="3"/>
        <v>57</v>
      </c>
      <c r="B59" s="19">
        <v>184.16</v>
      </c>
      <c r="C59" s="19">
        <v>185.23</v>
      </c>
      <c r="D59" s="14">
        <f t="shared" si="2"/>
        <v>1069.9999999999932</v>
      </c>
      <c r="E59" s="16" t="s">
        <v>36</v>
      </c>
      <c r="F59" s="17">
        <v>2</v>
      </c>
      <c r="G59" s="17">
        <v>1.5</v>
      </c>
      <c r="H59" s="17"/>
    </row>
    <row r="60" spans="1:8" x14ac:dyDescent="0.3">
      <c r="A60" s="14">
        <f t="shared" si="3"/>
        <v>58</v>
      </c>
      <c r="B60" s="19">
        <v>185.23</v>
      </c>
      <c r="C60" s="19">
        <v>185.8</v>
      </c>
      <c r="D60" s="14">
        <f t="shared" si="2"/>
        <v>570.0000000000216</v>
      </c>
      <c r="E60" s="16" t="s">
        <v>36</v>
      </c>
      <c r="F60" s="17">
        <v>2</v>
      </c>
      <c r="G60" s="17">
        <v>1.5</v>
      </c>
      <c r="H60" s="17"/>
    </row>
    <row r="61" spans="1:8" x14ac:dyDescent="0.3">
      <c r="A61" s="14">
        <f t="shared" si="3"/>
        <v>59</v>
      </c>
      <c r="B61" s="15">
        <v>185.8</v>
      </c>
      <c r="C61" s="15">
        <v>186.15</v>
      </c>
      <c r="D61" s="14">
        <f t="shared" si="2"/>
        <v>349.99999999999432</v>
      </c>
      <c r="E61" s="16" t="s">
        <v>34</v>
      </c>
      <c r="F61" s="17">
        <v>2</v>
      </c>
      <c r="G61" s="17">
        <v>1.5</v>
      </c>
      <c r="H61" s="17"/>
    </row>
    <row r="62" spans="1:8" x14ac:dyDescent="0.3">
      <c r="A62" s="14">
        <f t="shared" si="3"/>
        <v>60</v>
      </c>
      <c r="B62" s="15">
        <v>186.15</v>
      </c>
      <c r="C62" s="15">
        <v>186.3</v>
      </c>
      <c r="D62" s="14">
        <f t="shared" si="2"/>
        <v>150.00000000000568</v>
      </c>
      <c r="E62" s="16" t="s">
        <v>34</v>
      </c>
      <c r="F62" s="17">
        <v>2</v>
      </c>
      <c r="G62" s="17">
        <v>1.5</v>
      </c>
      <c r="H62" s="17"/>
    </row>
    <row r="63" spans="1:8" x14ac:dyDescent="0.3">
      <c r="A63" s="14">
        <f t="shared" si="3"/>
        <v>61</v>
      </c>
      <c r="B63" s="15">
        <v>186.3</v>
      </c>
      <c r="C63" s="15">
        <v>187.3</v>
      </c>
      <c r="D63" s="14">
        <f t="shared" si="2"/>
        <v>1000</v>
      </c>
      <c r="E63" s="16" t="s">
        <v>34</v>
      </c>
      <c r="F63" s="17">
        <v>2</v>
      </c>
      <c r="G63" s="17">
        <v>1.5</v>
      </c>
      <c r="H63" s="17"/>
    </row>
    <row r="64" spans="1:8" x14ac:dyDescent="0.3">
      <c r="A64" s="14">
        <f t="shared" si="3"/>
        <v>62</v>
      </c>
      <c r="B64" s="19">
        <v>187.3</v>
      </c>
      <c r="C64" s="19">
        <v>187.95</v>
      </c>
      <c r="D64" s="14">
        <f t="shared" si="2"/>
        <v>649.99999999997726</v>
      </c>
      <c r="E64" s="16" t="s">
        <v>36</v>
      </c>
      <c r="F64" s="17">
        <v>2</v>
      </c>
      <c r="G64" s="17">
        <v>1.5</v>
      </c>
      <c r="H64" s="17"/>
    </row>
    <row r="65" spans="1:8" x14ac:dyDescent="0.3">
      <c r="A65" s="14">
        <f t="shared" si="3"/>
        <v>63</v>
      </c>
      <c r="B65" s="15">
        <v>187.95</v>
      </c>
      <c r="C65" s="15">
        <v>190.42</v>
      </c>
      <c r="D65" s="14">
        <f t="shared" si="2"/>
        <v>2469.9999999999991</v>
      </c>
      <c r="E65" s="16" t="s">
        <v>34</v>
      </c>
      <c r="F65" s="17">
        <v>2</v>
      </c>
      <c r="G65" s="17">
        <v>1.5</v>
      </c>
      <c r="H65" s="17"/>
    </row>
    <row r="66" spans="1:8" x14ac:dyDescent="0.3">
      <c r="A66" s="14">
        <f t="shared" si="3"/>
        <v>64</v>
      </c>
      <c r="B66" s="19">
        <v>190.42</v>
      </c>
      <c r="C66" s="19">
        <v>190.89</v>
      </c>
      <c r="D66" s="14">
        <f t="shared" si="2"/>
        <v>469.99999999999886</v>
      </c>
      <c r="E66" s="16" t="s">
        <v>36</v>
      </c>
      <c r="F66" s="17">
        <v>2</v>
      </c>
      <c r="G66" s="17">
        <v>1.5</v>
      </c>
      <c r="H66" s="17"/>
    </row>
    <row r="67" spans="1:8" x14ac:dyDescent="0.3">
      <c r="A67" s="14">
        <f t="shared" si="3"/>
        <v>65</v>
      </c>
      <c r="B67" s="15">
        <v>190.89</v>
      </c>
      <c r="C67" s="15">
        <v>191.4</v>
      </c>
      <c r="D67" s="14">
        <f t="shared" ref="D67:D98" si="4">(C67-B67)*1000</f>
        <v>510.00000000001933</v>
      </c>
      <c r="E67" s="16" t="s">
        <v>34</v>
      </c>
      <c r="F67" s="17">
        <v>2</v>
      </c>
      <c r="G67" s="17">
        <v>1.5</v>
      </c>
      <c r="H67" s="17"/>
    </row>
    <row r="68" spans="1:8" x14ac:dyDescent="0.3">
      <c r="A68" s="14">
        <f t="shared" ref="A68:A99" si="5">A67+1</f>
        <v>66</v>
      </c>
      <c r="B68" s="15">
        <v>191.4</v>
      </c>
      <c r="C68" s="15">
        <v>191.55</v>
      </c>
      <c r="D68" s="14">
        <f t="shared" si="4"/>
        <v>150.00000000000568</v>
      </c>
      <c r="E68" s="16" t="s">
        <v>34</v>
      </c>
      <c r="F68" s="17">
        <v>2</v>
      </c>
      <c r="G68" s="17">
        <v>1.5</v>
      </c>
      <c r="H68" s="17"/>
    </row>
    <row r="69" spans="1:8" x14ac:dyDescent="0.3">
      <c r="A69" s="14">
        <f t="shared" si="5"/>
        <v>67</v>
      </c>
      <c r="B69" s="15">
        <v>191.55</v>
      </c>
      <c r="C69" s="15">
        <v>191.6</v>
      </c>
      <c r="D69" s="14">
        <f t="shared" si="4"/>
        <v>49.999999999982947</v>
      </c>
      <c r="E69" s="16" t="s">
        <v>34</v>
      </c>
      <c r="F69" s="17">
        <v>2</v>
      </c>
      <c r="G69" s="17">
        <v>1.5</v>
      </c>
      <c r="H69" s="17"/>
    </row>
    <row r="70" spans="1:8" x14ac:dyDescent="0.3">
      <c r="A70" s="14">
        <f t="shared" si="5"/>
        <v>68</v>
      </c>
      <c r="B70" s="15">
        <v>191.6</v>
      </c>
      <c r="C70" s="15">
        <v>191.85</v>
      </c>
      <c r="D70" s="14">
        <f t="shared" si="4"/>
        <v>250</v>
      </c>
      <c r="E70" s="16" t="s">
        <v>34</v>
      </c>
      <c r="F70" s="17">
        <v>2</v>
      </c>
      <c r="G70" s="17">
        <v>1.5</v>
      </c>
      <c r="H70" s="17"/>
    </row>
    <row r="71" spans="1:8" x14ac:dyDescent="0.3">
      <c r="A71" s="14">
        <f t="shared" si="5"/>
        <v>69</v>
      </c>
      <c r="B71" s="19">
        <v>191.85</v>
      </c>
      <c r="C71" s="19">
        <v>191.971</v>
      </c>
      <c r="D71" s="14">
        <f t="shared" si="4"/>
        <v>121.00000000000932</v>
      </c>
      <c r="E71" s="16" t="s">
        <v>36</v>
      </c>
      <c r="F71" s="17">
        <v>2</v>
      </c>
      <c r="G71" s="17">
        <v>1.5</v>
      </c>
      <c r="H71" s="17"/>
    </row>
    <row r="72" spans="1:8" x14ac:dyDescent="0.3">
      <c r="A72" s="14">
        <f t="shared" si="5"/>
        <v>70</v>
      </c>
      <c r="B72" s="19">
        <v>191.971</v>
      </c>
      <c r="C72" s="19">
        <v>192.06100000000001</v>
      </c>
      <c r="D72" s="14">
        <f t="shared" si="4"/>
        <v>90.000000000003411</v>
      </c>
      <c r="E72" s="16" t="s">
        <v>65</v>
      </c>
      <c r="F72" s="17" t="s">
        <v>66</v>
      </c>
      <c r="G72" s="17" t="s">
        <v>66</v>
      </c>
      <c r="H72" s="17"/>
    </row>
    <row r="73" spans="1:8" x14ac:dyDescent="0.3">
      <c r="A73" s="14">
        <f t="shared" si="5"/>
        <v>71</v>
      </c>
      <c r="B73" s="19">
        <v>192.06100000000001</v>
      </c>
      <c r="C73" s="19">
        <v>192.35</v>
      </c>
      <c r="D73" s="14">
        <f t="shared" si="4"/>
        <v>288.99999999998727</v>
      </c>
      <c r="E73" s="16" t="s">
        <v>63</v>
      </c>
      <c r="F73" s="17">
        <v>2</v>
      </c>
      <c r="G73" s="17">
        <v>1.5</v>
      </c>
      <c r="H73" s="17" t="s">
        <v>13</v>
      </c>
    </row>
    <row r="74" spans="1:8" x14ac:dyDescent="0.3">
      <c r="A74" s="14">
        <f t="shared" si="5"/>
        <v>72</v>
      </c>
      <c r="B74" s="19">
        <v>192.06100000000001</v>
      </c>
      <c r="C74" s="19">
        <v>192.35</v>
      </c>
      <c r="D74" s="14">
        <f t="shared" si="4"/>
        <v>288.99999999998727</v>
      </c>
      <c r="E74" s="16" t="s">
        <v>63</v>
      </c>
      <c r="F74" s="17">
        <v>0</v>
      </c>
      <c r="G74" s="17">
        <v>2</v>
      </c>
      <c r="H74" s="17" t="s">
        <v>12</v>
      </c>
    </row>
    <row r="75" spans="1:8" x14ac:dyDescent="0.3">
      <c r="A75" s="14">
        <f t="shared" si="5"/>
        <v>73</v>
      </c>
      <c r="B75" s="19">
        <v>192.35</v>
      </c>
      <c r="C75" s="19">
        <v>192.4</v>
      </c>
      <c r="D75" s="14">
        <f t="shared" si="4"/>
        <v>50.000000000011369</v>
      </c>
      <c r="E75" s="16" t="s">
        <v>59</v>
      </c>
      <c r="F75" s="17">
        <v>2</v>
      </c>
      <c r="G75" s="17">
        <v>1.5</v>
      </c>
      <c r="H75" s="17" t="s">
        <v>13</v>
      </c>
    </row>
    <row r="76" spans="1:8" x14ac:dyDescent="0.3">
      <c r="A76" s="14">
        <f t="shared" si="5"/>
        <v>74</v>
      </c>
      <c r="B76" s="19">
        <v>192.35</v>
      </c>
      <c r="C76" s="19">
        <v>192.4</v>
      </c>
      <c r="D76" s="14">
        <f t="shared" si="4"/>
        <v>50.000000000011369</v>
      </c>
      <c r="E76" s="16" t="s">
        <v>59</v>
      </c>
      <c r="F76" s="17">
        <v>0</v>
      </c>
      <c r="G76" s="17">
        <v>2</v>
      </c>
      <c r="H76" s="17" t="s">
        <v>12</v>
      </c>
    </row>
    <row r="77" spans="1:8" x14ac:dyDescent="0.3">
      <c r="A77" s="14">
        <f t="shared" si="5"/>
        <v>75</v>
      </c>
      <c r="B77" s="19">
        <v>192.4</v>
      </c>
      <c r="C77" s="19">
        <v>192.8</v>
      </c>
      <c r="D77" s="14">
        <f t="shared" si="4"/>
        <v>400.00000000000568</v>
      </c>
      <c r="E77" s="16" t="s">
        <v>63</v>
      </c>
      <c r="F77" s="17">
        <v>2</v>
      </c>
      <c r="G77" s="17">
        <v>1.5</v>
      </c>
      <c r="H77" s="17" t="s">
        <v>13</v>
      </c>
    </row>
    <row r="78" spans="1:8" x14ac:dyDescent="0.3">
      <c r="A78" s="14">
        <f t="shared" si="5"/>
        <v>76</v>
      </c>
      <c r="B78" s="19">
        <v>192.4</v>
      </c>
      <c r="C78" s="19">
        <v>192.8</v>
      </c>
      <c r="D78" s="14">
        <f t="shared" si="4"/>
        <v>400.00000000000568</v>
      </c>
      <c r="E78" s="16" t="s">
        <v>63</v>
      </c>
      <c r="F78" s="17">
        <v>0</v>
      </c>
      <c r="G78" s="17">
        <v>2</v>
      </c>
      <c r="H78" s="17" t="s">
        <v>12</v>
      </c>
    </row>
    <row r="79" spans="1:8" x14ac:dyDescent="0.3">
      <c r="A79" s="14">
        <f t="shared" si="5"/>
        <v>77</v>
      </c>
      <c r="B79" s="19">
        <v>192.8</v>
      </c>
      <c r="C79" s="19">
        <v>192.845</v>
      </c>
      <c r="D79" s="14">
        <f t="shared" si="4"/>
        <v>44.999999999987494</v>
      </c>
      <c r="E79" s="16" t="s">
        <v>64</v>
      </c>
      <c r="F79" s="17">
        <v>0</v>
      </c>
      <c r="G79" s="17">
        <v>1.5</v>
      </c>
      <c r="H79" s="17" t="s">
        <v>12</v>
      </c>
    </row>
    <row r="80" spans="1:8" x14ac:dyDescent="0.3">
      <c r="A80" s="14">
        <f t="shared" si="5"/>
        <v>78</v>
      </c>
      <c r="B80" s="19">
        <v>192.845</v>
      </c>
      <c r="C80" s="19">
        <v>192.95</v>
      </c>
      <c r="D80" s="14">
        <f t="shared" si="4"/>
        <v>104.99999999998977</v>
      </c>
      <c r="E80" s="16" t="s">
        <v>64</v>
      </c>
      <c r="F80" s="17">
        <v>0</v>
      </c>
      <c r="G80" s="17">
        <v>1.5</v>
      </c>
      <c r="H80" s="17" t="s">
        <v>12</v>
      </c>
    </row>
    <row r="81" spans="1:8" x14ac:dyDescent="0.3">
      <c r="A81" s="14">
        <f t="shared" si="5"/>
        <v>79</v>
      </c>
      <c r="B81" s="19">
        <v>192.95</v>
      </c>
      <c r="C81" s="19">
        <v>193.06899999999999</v>
      </c>
      <c r="D81" s="14">
        <f t="shared" si="4"/>
        <v>118.99999999999977</v>
      </c>
      <c r="E81" s="16" t="s">
        <v>63</v>
      </c>
      <c r="F81" s="17">
        <v>2</v>
      </c>
      <c r="G81" s="17">
        <v>1.5</v>
      </c>
      <c r="H81" s="17" t="s">
        <v>13</v>
      </c>
    </row>
    <row r="82" spans="1:8" x14ac:dyDescent="0.3">
      <c r="A82" s="14">
        <f t="shared" si="5"/>
        <v>80</v>
      </c>
      <c r="B82" s="19">
        <v>192.95</v>
      </c>
      <c r="C82" s="19">
        <v>193.06899999999999</v>
      </c>
      <c r="D82" s="14">
        <f t="shared" si="4"/>
        <v>118.99999999999977</v>
      </c>
      <c r="E82" s="16" t="s">
        <v>63</v>
      </c>
      <c r="F82" s="17">
        <v>0</v>
      </c>
      <c r="G82" s="17">
        <v>2</v>
      </c>
      <c r="H82" s="17" t="s">
        <v>12</v>
      </c>
    </row>
    <row r="83" spans="1:8" x14ac:dyDescent="0.3">
      <c r="A83" s="14">
        <f t="shared" si="5"/>
        <v>81</v>
      </c>
      <c r="B83" s="19">
        <v>193.10400000000001</v>
      </c>
      <c r="C83" s="19">
        <v>193.47499999999999</v>
      </c>
      <c r="D83" s="14">
        <f t="shared" si="4"/>
        <v>370.9999999999809</v>
      </c>
      <c r="E83" s="16" t="s">
        <v>63</v>
      </c>
      <c r="F83" s="17">
        <v>2</v>
      </c>
      <c r="G83" s="17">
        <v>1.5</v>
      </c>
      <c r="H83" s="17" t="s">
        <v>13</v>
      </c>
    </row>
    <row r="84" spans="1:8" x14ac:dyDescent="0.3">
      <c r="A84" s="14">
        <f t="shared" si="5"/>
        <v>82</v>
      </c>
      <c r="B84" s="19">
        <v>193.10400000000001</v>
      </c>
      <c r="C84" s="19">
        <v>193.47499999999999</v>
      </c>
      <c r="D84" s="14">
        <f t="shared" si="4"/>
        <v>370.9999999999809</v>
      </c>
      <c r="E84" s="16" t="s">
        <v>63</v>
      </c>
      <c r="F84" s="17">
        <v>0</v>
      </c>
      <c r="G84" s="17">
        <v>2</v>
      </c>
      <c r="H84" s="17" t="s">
        <v>12</v>
      </c>
    </row>
    <row r="85" spans="1:8" x14ac:dyDescent="0.3">
      <c r="A85" s="14">
        <f t="shared" si="5"/>
        <v>83</v>
      </c>
      <c r="B85" s="19">
        <v>193.47499999999999</v>
      </c>
      <c r="C85" s="19">
        <v>193.5</v>
      </c>
      <c r="D85" s="14">
        <f t="shared" si="4"/>
        <v>25.000000000005684</v>
      </c>
      <c r="E85" s="16" t="s">
        <v>59</v>
      </c>
      <c r="F85" s="17">
        <v>2</v>
      </c>
      <c r="G85" s="17">
        <v>1.5</v>
      </c>
      <c r="H85" s="17" t="s">
        <v>13</v>
      </c>
    </row>
    <row r="86" spans="1:8" x14ac:dyDescent="0.3">
      <c r="A86" s="14">
        <f t="shared" si="5"/>
        <v>84</v>
      </c>
      <c r="B86" s="19">
        <v>193.47499999999999</v>
      </c>
      <c r="C86" s="19">
        <v>193.5</v>
      </c>
      <c r="D86" s="14">
        <f t="shared" si="4"/>
        <v>25.000000000005684</v>
      </c>
      <c r="E86" s="16" t="s">
        <v>59</v>
      </c>
      <c r="F86" s="17">
        <v>0</v>
      </c>
      <c r="G86" s="17">
        <v>2</v>
      </c>
      <c r="H86" s="17" t="s">
        <v>12</v>
      </c>
    </row>
    <row r="87" spans="1:8" x14ac:dyDescent="0.3">
      <c r="A87" s="14">
        <f t="shared" si="5"/>
        <v>85</v>
      </c>
      <c r="B87" s="19">
        <v>193.5</v>
      </c>
      <c r="C87" s="19">
        <v>193.59</v>
      </c>
      <c r="D87" s="14">
        <f t="shared" si="4"/>
        <v>90.000000000003411</v>
      </c>
      <c r="E87" s="16" t="s">
        <v>65</v>
      </c>
      <c r="F87" s="17" t="s">
        <v>66</v>
      </c>
      <c r="G87" s="17" t="s">
        <v>66</v>
      </c>
      <c r="H87" s="17"/>
    </row>
    <row r="88" spans="1:8" x14ac:dyDescent="0.3">
      <c r="A88" s="14">
        <f t="shared" si="5"/>
        <v>86</v>
      </c>
      <c r="B88" s="19">
        <v>193.59</v>
      </c>
      <c r="C88" s="19">
        <v>194.15</v>
      </c>
      <c r="D88" s="14">
        <f t="shared" si="4"/>
        <v>560.00000000000227</v>
      </c>
      <c r="E88" s="16" t="s">
        <v>37</v>
      </c>
      <c r="F88" s="17">
        <v>2</v>
      </c>
      <c r="G88" s="17">
        <v>1.5</v>
      </c>
      <c r="H88" s="17"/>
    </row>
    <row r="89" spans="1:8" x14ac:dyDescent="0.3">
      <c r="A89" s="14">
        <f t="shared" si="5"/>
        <v>87</v>
      </c>
      <c r="B89" s="19">
        <v>194.15</v>
      </c>
      <c r="C89" s="19">
        <v>194.24</v>
      </c>
      <c r="D89" s="14">
        <f t="shared" si="4"/>
        <v>90.000000000003411</v>
      </c>
      <c r="E89" s="16" t="s">
        <v>65</v>
      </c>
      <c r="F89" s="17" t="s">
        <v>66</v>
      </c>
      <c r="G89" s="17" t="s">
        <v>66</v>
      </c>
      <c r="H89" s="17"/>
    </row>
    <row r="90" spans="1:8" x14ac:dyDescent="0.3">
      <c r="A90" s="14">
        <f t="shared" si="5"/>
        <v>88</v>
      </c>
      <c r="B90" s="19">
        <v>194.24</v>
      </c>
      <c r="C90" s="19">
        <v>194.559</v>
      </c>
      <c r="D90" s="14">
        <f t="shared" si="4"/>
        <v>318.9999999999884</v>
      </c>
      <c r="E90" s="16" t="s">
        <v>47</v>
      </c>
      <c r="F90" s="17">
        <v>0</v>
      </c>
      <c r="G90" s="17">
        <v>2</v>
      </c>
      <c r="H90" s="17"/>
    </row>
    <row r="91" spans="1:8" x14ac:dyDescent="0.3">
      <c r="A91" s="14">
        <f t="shared" si="5"/>
        <v>89</v>
      </c>
      <c r="B91" s="19">
        <v>194.559</v>
      </c>
      <c r="C91" s="19">
        <v>194.773</v>
      </c>
      <c r="D91" s="14">
        <f t="shared" si="4"/>
        <v>213.99999999999864</v>
      </c>
      <c r="E91" s="16" t="s">
        <v>51</v>
      </c>
      <c r="F91" s="17">
        <v>0</v>
      </c>
      <c r="G91" s="17">
        <v>2</v>
      </c>
      <c r="H91" s="17"/>
    </row>
    <row r="92" spans="1:8" x14ac:dyDescent="0.3">
      <c r="A92" s="14">
        <f t="shared" si="5"/>
        <v>90</v>
      </c>
      <c r="B92" s="19">
        <v>194.80099999999999</v>
      </c>
      <c r="C92" s="19">
        <v>195.15</v>
      </c>
      <c r="D92" s="14">
        <f t="shared" si="4"/>
        <v>349.00000000001796</v>
      </c>
      <c r="E92" s="16" t="s">
        <v>51</v>
      </c>
      <c r="F92" s="17">
        <v>0</v>
      </c>
      <c r="G92" s="17">
        <v>2</v>
      </c>
      <c r="H92" s="17"/>
    </row>
    <row r="93" spans="1:8" x14ac:dyDescent="0.3">
      <c r="A93" s="14">
        <f t="shared" si="5"/>
        <v>91</v>
      </c>
      <c r="B93" s="19">
        <v>195.15</v>
      </c>
      <c r="C93" s="19">
        <v>195.35300000000001</v>
      </c>
      <c r="D93" s="14">
        <f t="shared" si="4"/>
        <v>203.00000000000296</v>
      </c>
      <c r="E93" s="16" t="s">
        <v>50</v>
      </c>
      <c r="F93" s="17">
        <v>0</v>
      </c>
      <c r="G93" s="17">
        <v>2</v>
      </c>
      <c r="H93" s="17"/>
    </row>
    <row r="94" spans="1:8" x14ac:dyDescent="0.3">
      <c r="A94" s="14">
        <f t="shared" si="5"/>
        <v>92</v>
      </c>
      <c r="B94" s="19">
        <v>195.35300000000001</v>
      </c>
      <c r="C94" s="19">
        <v>195.7</v>
      </c>
      <c r="D94" s="14">
        <f t="shared" si="4"/>
        <v>346.99999999997999</v>
      </c>
      <c r="E94" s="16" t="s">
        <v>47</v>
      </c>
      <c r="F94" s="17">
        <v>0</v>
      </c>
      <c r="G94" s="17">
        <v>2</v>
      </c>
      <c r="H94" s="17"/>
    </row>
    <row r="95" spans="1:8" x14ac:dyDescent="0.3">
      <c r="A95" s="14">
        <f t="shared" si="5"/>
        <v>93</v>
      </c>
      <c r="B95" s="19">
        <v>195.7</v>
      </c>
      <c r="C95" s="19">
        <v>195.79</v>
      </c>
      <c r="D95" s="14">
        <f t="shared" si="4"/>
        <v>90.000000000003411</v>
      </c>
      <c r="E95" s="16" t="s">
        <v>65</v>
      </c>
      <c r="F95" s="17" t="s">
        <v>66</v>
      </c>
      <c r="G95" s="17" t="s">
        <v>66</v>
      </c>
      <c r="H95" s="17"/>
    </row>
    <row r="96" spans="1:8" x14ac:dyDescent="0.3">
      <c r="A96" s="14">
        <f t="shared" si="5"/>
        <v>94</v>
      </c>
      <c r="B96" s="19">
        <v>195.79</v>
      </c>
      <c r="C96" s="19">
        <v>196.14500000000001</v>
      </c>
      <c r="D96" s="14">
        <f t="shared" si="4"/>
        <v>355.00000000001819</v>
      </c>
      <c r="E96" s="16" t="s">
        <v>37</v>
      </c>
      <c r="F96" s="17">
        <v>2</v>
      </c>
      <c r="G96" s="17">
        <v>1.5</v>
      </c>
      <c r="H96" s="17"/>
    </row>
    <row r="97" spans="1:8" ht="13.6" customHeight="1" x14ac:dyDescent="0.3">
      <c r="A97" s="14">
        <f t="shared" si="5"/>
        <v>95</v>
      </c>
      <c r="B97" s="19">
        <v>196.14500000000001</v>
      </c>
      <c r="C97" s="19">
        <v>196.23500000000001</v>
      </c>
      <c r="D97" s="14">
        <f t="shared" si="4"/>
        <v>90.000000000003411</v>
      </c>
      <c r="E97" s="16" t="s">
        <v>65</v>
      </c>
      <c r="F97" s="17" t="s">
        <v>66</v>
      </c>
      <c r="G97" s="17" t="s">
        <v>66</v>
      </c>
      <c r="H97" s="17"/>
    </row>
    <row r="98" spans="1:8" x14ac:dyDescent="0.3">
      <c r="A98" s="14">
        <f t="shared" si="5"/>
        <v>96</v>
      </c>
      <c r="B98" s="19">
        <v>196.23500000000001</v>
      </c>
      <c r="C98" s="19">
        <v>196.6</v>
      </c>
      <c r="D98" s="14">
        <f t="shared" si="4"/>
        <v>364.99999999998067</v>
      </c>
      <c r="E98" s="16" t="s">
        <v>46</v>
      </c>
      <c r="F98" s="17">
        <v>0</v>
      </c>
      <c r="G98" s="17">
        <v>2</v>
      </c>
      <c r="H98" s="17"/>
    </row>
    <row r="99" spans="1:8" x14ac:dyDescent="0.3">
      <c r="A99" s="14">
        <f t="shared" si="5"/>
        <v>97</v>
      </c>
      <c r="B99" s="19">
        <v>196.6</v>
      </c>
      <c r="C99" s="19">
        <v>196.63</v>
      </c>
      <c r="D99" s="14">
        <f t="shared" ref="D99:D130" si="6">(C99-B99)*1000</f>
        <v>30.000000000001137</v>
      </c>
      <c r="E99" s="16" t="s">
        <v>85</v>
      </c>
      <c r="F99" s="17">
        <v>0</v>
      </c>
      <c r="G99" s="17">
        <v>2</v>
      </c>
      <c r="H99" s="17"/>
    </row>
    <row r="100" spans="1:8" x14ac:dyDescent="0.3">
      <c r="A100" s="14">
        <f t="shared" ref="A100:A131" si="7">A99+1</f>
        <v>98</v>
      </c>
      <c r="B100" s="19">
        <v>196.63</v>
      </c>
      <c r="C100" s="19">
        <v>197.02</v>
      </c>
      <c r="D100" s="14">
        <f t="shared" si="6"/>
        <v>390.00000000001478</v>
      </c>
      <c r="E100" s="16" t="s">
        <v>51</v>
      </c>
      <c r="F100" s="17">
        <v>0</v>
      </c>
      <c r="G100" s="17">
        <v>2</v>
      </c>
      <c r="H100" s="17"/>
    </row>
    <row r="101" spans="1:8" x14ac:dyDescent="0.3">
      <c r="A101" s="14">
        <f t="shared" si="7"/>
        <v>99</v>
      </c>
      <c r="B101" s="19">
        <v>197.02</v>
      </c>
      <c r="C101" s="19">
        <v>197.02799999999999</v>
      </c>
      <c r="D101" s="14">
        <f t="shared" si="6"/>
        <v>7.9999999999813554</v>
      </c>
      <c r="E101" s="16" t="s">
        <v>52</v>
      </c>
      <c r="F101" s="17">
        <v>0</v>
      </c>
      <c r="G101" s="17">
        <v>2</v>
      </c>
      <c r="H101" s="17"/>
    </row>
    <row r="102" spans="1:8" x14ac:dyDescent="0.3">
      <c r="A102" s="14">
        <f t="shared" si="7"/>
        <v>100</v>
      </c>
      <c r="B102" s="19">
        <v>197.054</v>
      </c>
      <c r="C102" s="19">
        <v>197.27</v>
      </c>
      <c r="D102" s="14">
        <f t="shared" si="6"/>
        <v>216.00000000000819</v>
      </c>
      <c r="E102" s="16" t="s">
        <v>52</v>
      </c>
      <c r="F102" s="17">
        <v>0</v>
      </c>
      <c r="G102" s="17">
        <v>2</v>
      </c>
      <c r="H102" s="17"/>
    </row>
    <row r="103" spans="1:8" x14ac:dyDescent="0.3">
      <c r="A103" s="14">
        <f t="shared" si="7"/>
        <v>101</v>
      </c>
      <c r="B103" s="19">
        <v>197.27</v>
      </c>
      <c r="C103" s="19">
        <v>197.6</v>
      </c>
      <c r="D103" s="14">
        <f t="shared" si="6"/>
        <v>329.99999999998408</v>
      </c>
      <c r="E103" s="16" t="s">
        <v>58</v>
      </c>
      <c r="F103" s="17">
        <v>0</v>
      </c>
      <c r="G103" s="17">
        <v>2</v>
      </c>
      <c r="H103" s="17"/>
    </row>
    <row r="104" spans="1:8" x14ac:dyDescent="0.3">
      <c r="A104" s="14">
        <f t="shared" si="7"/>
        <v>102</v>
      </c>
      <c r="B104" s="19">
        <v>197.6</v>
      </c>
      <c r="C104" s="19">
        <v>197.64500000000001</v>
      </c>
      <c r="D104" s="14">
        <f t="shared" si="6"/>
        <v>45.000000000015916</v>
      </c>
      <c r="E104" s="16" t="s">
        <v>50</v>
      </c>
      <c r="F104" s="17">
        <v>0</v>
      </c>
      <c r="G104" s="17">
        <v>2</v>
      </c>
      <c r="H104" s="17"/>
    </row>
    <row r="105" spans="1:8" x14ac:dyDescent="0.3">
      <c r="A105" s="14">
        <f t="shared" si="7"/>
        <v>103</v>
      </c>
      <c r="B105" s="19">
        <v>197.64500000000001</v>
      </c>
      <c r="C105" s="19">
        <v>197.73500000000001</v>
      </c>
      <c r="D105" s="14">
        <f t="shared" si="6"/>
        <v>90.000000000003411</v>
      </c>
      <c r="E105" s="16" t="s">
        <v>65</v>
      </c>
      <c r="F105" s="17" t="s">
        <v>66</v>
      </c>
      <c r="G105" s="17" t="s">
        <v>66</v>
      </c>
      <c r="H105" s="17"/>
    </row>
    <row r="106" spans="1:8" x14ac:dyDescent="0.3">
      <c r="A106" s="14">
        <f t="shared" si="7"/>
        <v>104</v>
      </c>
      <c r="B106" s="19">
        <v>197.73500000000001</v>
      </c>
      <c r="C106" s="19">
        <v>199.71</v>
      </c>
      <c r="D106" s="14">
        <f t="shared" si="6"/>
        <v>1974.9999999999943</v>
      </c>
      <c r="E106" s="16" t="s">
        <v>37</v>
      </c>
      <c r="F106" s="17">
        <v>2</v>
      </c>
      <c r="G106" s="17">
        <v>1.5</v>
      </c>
      <c r="H106" s="17"/>
    </row>
    <row r="107" spans="1:8" x14ac:dyDescent="0.3">
      <c r="A107" s="14">
        <f t="shared" si="7"/>
        <v>105</v>
      </c>
      <c r="B107" s="19">
        <v>199.71</v>
      </c>
      <c r="C107" s="19">
        <v>199.8</v>
      </c>
      <c r="D107" s="14">
        <f t="shared" si="6"/>
        <v>90.000000000003411</v>
      </c>
      <c r="E107" s="16" t="s">
        <v>65</v>
      </c>
      <c r="F107" s="17" t="s">
        <v>66</v>
      </c>
      <c r="G107" s="17" t="s">
        <v>66</v>
      </c>
      <c r="H107" s="17"/>
    </row>
    <row r="108" spans="1:8" x14ac:dyDescent="0.3">
      <c r="A108" s="14">
        <f t="shared" si="7"/>
        <v>106</v>
      </c>
      <c r="B108" s="19">
        <v>199.8</v>
      </c>
      <c r="C108" s="19">
        <v>200.15</v>
      </c>
      <c r="D108" s="14">
        <f t="shared" si="6"/>
        <v>349.99999999999432</v>
      </c>
      <c r="E108" s="16" t="s">
        <v>56</v>
      </c>
      <c r="F108" s="17">
        <v>0</v>
      </c>
      <c r="G108" s="17">
        <v>2</v>
      </c>
      <c r="H108" s="17"/>
    </row>
    <row r="109" spans="1:8" x14ac:dyDescent="0.3">
      <c r="A109" s="14">
        <f t="shared" si="7"/>
        <v>107</v>
      </c>
      <c r="B109" s="19">
        <v>200.185</v>
      </c>
      <c r="C109" s="19">
        <v>200.2</v>
      </c>
      <c r="D109" s="14">
        <f t="shared" si="6"/>
        <v>14.999999999986358</v>
      </c>
      <c r="E109" s="16" t="s">
        <v>60</v>
      </c>
      <c r="F109" s="17">
        <v>0</v>
      </c>
      <c r="G109" s="17">
        <v>2</v>
      </c>
      <c r="H109" s="17" t="s">
        <v>61</v>
      </c>
    </row>
    <row r="110" spans="1:8" x14ac:dyDescent="0.3">
      <c r="A110" s="14">
        <f t="shared" si="7"/>
        <v>108</v>
      </c>
      <c r="B110" s="19">
        <v>200.2</v>
      </c>
      <c r="C110" s="19">
        <v>200.39</v>
      </c>
      <c r="D110" s="14">
        <f t="shared" si="6"/>
        <v>189.99999999999773</v>
      </c>
      <c r="E110" s="16" t="s">
        <v>62</v>
      </c>
      <c r="F110" s="17">
        <v>0</v>
      </c>
      <c r="G110" s="17">
        <v>2</v>
      </c>
      <c r="H110" s="17" t="s">
        <v>61</v>
      </c>
    </row>
    <row r="111" spans="1:8" x14ac:dyDescent="0.3">
      <c r="A111" s="14">
        <f t="shared" si="7"/>
        <v>109</v>
      </c>
      <c r="B111" s="19">
        <v>200.39</v>
      </c>
      <c r="C111" s="19">
        <v>200.53100000000001</v>
      </c>
      <c r="D111" s="14">
        <f t="shared" si="6"/>
        <v>141.00000000001955</v>
      </c>
      <c r="E111" s="16" t="s">
        <v>62</v>
      </c>
      <c r="F111" s="17">
        <v>0</v>
      </c>
      <c r="G111" s="17">
        <v>2</v>
      </c>
      <c r="H111" s="17" t="s">
        <v>61</v>
      </c>
    </row>
    <row r="112" spans="1:8" x14ac:dyDescent="0.3">
      <c r="A112" s="14">
        <f t="shared" si="7"/>
        <v>110</v>
      </c>
      <c r="B112" s="19">
        <v>200.53100000000001</v>
      </c>
      <c r="C112" s="19">
        <v>200.62100000000001</v>
      </c>
      <c r="D112" s="14">
        <f t="shared" si="6"/>
        <v>90.000000000003411</v>
      </c>
      <c r="E112" s="16" t="s">
        <v>69</v>
      </c>
      <c r="F112" s="17" t="s">
        <v>66</v>
      </c>
      <c r="G112" s="17" t="s">
        <v>66</v>
      </c>
      <c r="H112" s="17"/>
    </row>
    <row r="113" spans="1:8" x14ac:dyDescent="0.3">
      <c r="A113" s="14">
        <f t="shared" si="7"/>
        <v>111</v>
      </c>
      <c r="B113" s="19">
        <v>200.62100000000001</v>
      </c>
      <c r="C113" s="19">
        <v>200.78</v>
      </c>
      <c r="D113" s="14">
        <f t="shared" si="6"/>
        <v>158.99999999999181</v>
      </c>
      <c r="E113" s="16" t="s">
        <v>35</v>
      </c>
      <c r="F113" s="17">
        <v>2</v>
      </c>
      <c r="G113" s="17">
        <v>0</v>
      </c>
      <c r="H113" s="17"/>
    </row>
    <row r="114" spans="1:8" x14ac:dyDescent="0.3">
      <c r="A114" s="14">
        <f t="shared" si="7"/>
        <v>112</v>
      </c>
      <c r="B114" s="19">
        <v>200.78</v>
      </c>
      <c r="C114" s="19">
        <v>200.89500000000001</v>
      </c>
      <c r="D114" s="14">
        <f t="shared" si="6"/>
        <v>115.00000000000909</v>
      </c>
      <c r="E114" s="16" t="s">
        <v>69</v>
      </c>
      <c r="F114" s="17" t="s">
        <v>66</v>
      </c>
      <c r="G114" s="17" t="s">
        <v>66</v>
      </c>
      <c r="H114" s="17"/>
    </row>
    <row r="115" spans="1:8" x14ac:dyDescent="0.3">
      <c r="A115" s="14">
        <f t="shared" si="7"/>
        <v>113</v>
      </c>
      <c r="B115" s="19">
        <v>200.89500000000001</v>
      </c>
      <c r="C115" s="19">
        <v>201</v>
      </c>
      <c r="D115" s="14">
        <f t="shared" si="6"/>
        <v>104.99999999998977</v>
      </c>
      <c r="E115" s="16" t="s">
        <v>40</v>
      </c>
      <c r="F115" s="17">
        <v>0</v>
      </c>
      <c r="G115" s="17">
        <v>2</v>
      </c>
      <c r="H115" s="17"/>
    </row>
    <row r="116" spans="1:8" x14ac:dyDescent="0.3">
      <c r="A116" s="14">
        <f t="shared" si="7"/>
        <v>114</v>
      </c>
      <c r="B116" s="19">
        <v>201</v>
      </c>
      <c r="C116" s="19">
        <v>201.11500000000001</v>
      </c>
      <c r="D116" s="14">
        <f t="shared" si="6"/>
        <v>115.00000000000909</v>
      </c>
      <c r="E116" s="16" t="s">
        <v>65</v>
      </c>
      <c r="F116" s="17" t="s">
        <v>66</v>
      </c>
      <c r="G116" s="17" t="s">
        <v>66</v>
      </c>
      <c r="H116" s="17"/>
    </row>
    <row r="117" spans="1:8" x14ac:dyDescent="0.3">
      <c r="A117" s="14">
        <f t="shared" si="7"/>
        <v>115</v>
      </c>
      <c r="B117" s="15">
        <v>201.11500000000001</v>
      </c>
      <c r="C117" s="15">
        <v>201.38</v>
      </c>
      <c r="D117" s="14">
        <f t="shared" si="6"/>
        <v>264.99999999998636</v>
      </c>
      <c r="E117" s="16" t="s">
        <v>34</v>
      </c>
      <c r="F117" s="17">
        <v>2</v>
      </c>
      <c r="G117" s="17">
        <v>1.5</v>
      </c>
      <c r="H117" s="17"/>
    </row>
    <row r="118" spans="1:8" x14ac:dyDescent="0.3">
      <c r="A118" s="14">
        <f t="shared" si="7"/>
        <v>116</v>
      </c>
      <c r="B118" s="15">
        <v>201.38</v>
      </c>
      <c r="C118" s="15">
        <v>201.47</v>
      </c>
      <c r="D118" s="14">
        <f t="shared" si="6"/>
        <v>90.000000000003411</v>
      </c>
      <c r="E118" s="16" t="s">
        <v>34</v>
      </c>
      <c r="F118" s="17">
        <v>2</v>
      </c>
      <c r="G118" s="17">
        <v>1.5</v>
      </c>
      <c r="H118" s="17"/>
    </row>
    <row r="119" spans="1:8" x14ac:dyDescent="0.3">
      <c r="A119" s="14">
        <f t="shared" si="7"/>
        <v>117</v>
      </c>
      <c r="B119" s="15">
        <v>201.47</v>
      </c>
      <c r="C119" s="15">
        <v>201.5</v>
      </c>
      <c r="D119" s="14">
        <f t="shared" si="6"/>
        <v>30.000000000001137</v>
      </c>
      <c r="E119" s="16" t="s">
        <v>34</v>
      </c>
      <c r="F119" s="17">
        <v>2</v>
      </c>
      <c r="G119" s="17">
        <v>1.5</v>
      </c>
      <c r="H119" s="17"/>
    </row>
    <row r="120" spans="1:8" x14ac:dyDescent="0.3">
      <c r="A120" s="14">
        <f t="shared" si="7"/>
        <v>118</v>
      </c>
      <c r="B120" s="19">
        <v>201.5</v>
      </c>
      <c r="C120" s="19">
        <v>201.584</v>
      </c>
      <c r="D120" s="14">
        <f t="shared" si="6"/>
        <v>84.000000000003183</v>
      </c>
      <c r="E120" s="16" t="s">
        <v>65</v>
      </c>
      <c r="F120" s="17" t="s">
        <v>66</v>
      </c>
      <c r="G120" s="17" t="s">
        <v>66</v>
      </c>
      <c r="H120" s="17"/>
    </row>
    <row r="121" spans="1:8" x14ac:dyDescent="0.3">
      <c r="A121" s="14">
        <f t="shared" si="7"/>
        <v>119</v>
      </c>
      <c r="B121" s="19">
        <v>201.654</v>
      </c>
      <c r="C121" s="19">
        <v>201.76</v>
      </c>
      <c r="D121" s="14">
        <f t="shared" si="6"/>
        <v>105.99999999999454</v>
      </c>
      <c r="E121" s="16" t="s">
        <v>65</v>
      </c>
      <c r="F121" s="17" t="s">
        <v>66</v>
      </c>
      <c r="G121" s="17" t="s">
        <v>66</v>
      </c>
      <c r="H121" s="17"/>
    </row>
    <row r="122" spans="1:8" x14ac:dyDescent="0.3">
      <c r="A122" s="14">
        <f t="shared" si="7"/>
        <v>120</v>
      </c>
      <c r="B122" s="19">
        <v>201.76</v>
      </c>
      <c r="C122" s="19">
        <v>202.137</v>
      </c>
      <c r="D122" s="14">
        <f t="shared" si="6"/>
        <v>377.00000000000955</v>
      </c>
      <c r="E122" s="16" t="s">
        <v>54</v>
      </c>
      <c r="F122" s="17">
        <v>0</v>
      </c>
      <c r="G122" s="17">
        <v>2</v>
      </c>
      <c r="H122" s="17"/>
    </row>
    <row r="123" spans="1:8" x14ac:dyDescent="0.3">
      <c r="A123" s="14">
        <f t="shared" si="7"/>
        <v>121</v>
      </c>
      <c r="B123" s="19">
        <v>202.16300000000001</v>
      </c>
      <c r="C123" s="19">
        <v>202.4</v>
      </c>
      <c r="D123" s="14">
        <f t="shared" si="6"/>
        <v>236.99999999999477</v>
      </c>
      <c r="E123" s="16" t="s">
        <v>54</v>
      </c>
      <c r="F123" s="17">
        <v>0</v>
      </c>
      <c r="G123" s="17">
        <v>2</v>
      </c>
      <c r="H123" s="17"/>
    </row>
    <row r="124" spans="1:8" x14ac:dyDescent="0.3">
      <c r="A124" s="14">
        <f t="shared" si="7"/>
        <v>122</v>
      </c>
      <c r="B124" s="19">
        <v>202.4</v>
      </c>
      <c r="C124" s="19">
        <v>202.49</v>
      </c>
      <c r="D124" s="14">
        <f t="shared" si="6"/>
        <v>90.000000000003411</v>
      </c>
      <c r="E124" s="16" t="s">
        <v>65</v>
      </c>
      <c r="F124" s="17" t="s">
        <v>66</v>
      </c>
      <c r="G124" s="17" t="s">
        <v>66</v>
      </c>
      <c r="H124" s="17"/>
    </row>
    <row r="125" spans="1:8" x14ac:dyDescent="0.3">
      <c r="A125" s="14">
        <f t="shared" si="7"/>
        <v>123</v>
      </c>
      <c r="B125" s="15">
        <v>202.49</v>
      </c>
      <c r="C125" s="15">
        <v>202.5</v>
      </c>
      <c r="D125" s="14">
        <f t="shared" si="6"/>
        <v>9.9999999999909051</v>
      </c>
      <c r="E125" s="16" t="s">
        <v>34</v>
      </c>
      <c r="F125" s="17">
        <v>2</v>
      </c>
      <c r="G125" s="17">
        <v>1.5</v>
      </c>
      <c r="H125" s="17"/>
    </row>
    <row r="126" spans="1:8" x14ac:dyDescent="0.3">
      <c r="A126" s="14">
        <f t="shared" si="7"/>
        <v>124</v>
      </c>
      <c r="B126" s="15">
        <v>202.5</v>
      </c>
      <c r="C126" s="15">
        <v>202.9</v>
      </c>
      <c r="D126" s="14">
        <f t="shared" si="6"/>
        <v>400.00000000000568</v>
      </c>
      <c r="E126" s="16" t="s">
        <v>34</v>
      </c>
      <c r="F126" s="17">
        <v>2</v>
      </c>
      <c r="G126" s="17">
        <v>1.5</v>
      </c>
      <c r="H126" s="17"/>
    </row>
    <row r="127" spans="1:8" x14ac:dyDescent="0.3">
      <c r="A127" s="14">
        <f t="shared" si="7"/>
        <v>125</v>
      </c>
      <c r="B127" s="15">
        <v>202.9</v>
      </c>
      <c r="C127" s="15">
        <v>203.05</v>
      </c>
      <c r="D127" s="14">
        <f t="shared" si="6"/>
        <v>150.00000000000568</v>
      </c>
      <c r="E127" s="16" t="s">
        <v>34</v>
      </c>
      <c r="F127" s="17">
        <v>2</v>
      </c>
      <c r="G127" s="17">
        <v>1.5</v>
      </c>
      <c r="H127" s="17"/>
    </row>
    <row r="128" spans="1:8" x14ac:dyDescent="0.3">
      <c r="A128" s="14">
        <f t="shared" si="7"/>
        <v>126</v>
      </c>
      <c r="B128" s="15">
        <v>203.05</v>
      </c>
      <c r="C128" s="15">
        <v>203.7</v>
      </c>
      <c r="D128" s="14">
        <f t="shared" si="6"/>
        <v>649.99999999997726</v>
      </c>
      <c r="E128" s="16" t="s">
        <v>34</v>
      </c>
      <c r="F128" s="17">
        <v>2</v>
      </c>
      <c r="G128" s="17">
        <v>1.5</v>
      </c>
      <c r="H128" s="17"/>
    </row>
    <row r="129" spans="1:8" x14ac:dyDescent="0.3">
      <c r="A129" s="14">
        <f t="shared" si="7"/>
        <v>127</v>
      </c>
      <c r="B129" s="19">
        <v>203.7</v>
      </c>
      <c r="C129" s="19">
        <v>203.85</v>
      </c>
      <c r="D129" s="14">
        <f t="shared" si="6"/>
        <v>150.00000000000568</v>
      </c>
      <c r="E129" s="16" t="s">
        <v>36</v>
      </c>
      <c r="F129" s="17">
        <v>2</v>
      </c>
      <c r="G129" s="17">
        <v>1.5</v>
      </c>
      <c r="H129" s="17"/>
    </row>
    <row r="130" spans="1:8" x14ac:dyDescent="0.3">
      <c r="A130" s="14">
        <f t="shared" si="7"/>
        <v>128</v>
      </c>
      <c r="B130" s="19">
        <v>203.85</v>
      </c>
      <c r="C130" s="19">
        <v>204.2</v>
      </c>
      <c r="D130" s="14">
        <f t="shared" si="6"/>
        <v>349.99999999999432</v>
      </c>
      <c r="E130" s="16" t="s">
        <v>36</v>
      </c>
      <c r="F130" s="17">
        <v>2</v>
      </c>
      <c r="G130" s="17">
        <v>1.5</v>
      </c>
      <c r="H130" s="17"/>
    </row>
    <row r="131" spans="1:8" x14ac:dyDescent="0.3">
      <c r="A131" s="14">
        <f t="shared" si="7"/>
        <v>129</v>
      </c>
      <c r="B131" s="19">
        <v>204.2</v>
      </c>
      <c r="C131" s="19">
        <v>204.25</v>
      </c>
      <c r="D131" s="14">
        <f t="shared" ref="D131:D162" si="8">(C131-B131)*1000</f>
        <v>50.000000000011369</v>
      </c>
      <c r="E131" s="16" t="s">
        <v>36</v>
      </c>
      <c r="F131" s="17">
        <v>2</v>
      </c>
      <c r="G131" s="17">
        <v>1.5</v>
      </c>
      <c r="H131" s="17"/>
    </row>
    <row r="132" spans="1:8" x14ac:dyDescent="0.3">
      <c r="A132" s="14">
        <f t="shared" ref="A132:A163" si="9">A131+1</f>
        <v>130</v>
      </c>
      <c r="B132" s="15">
        <v>204.25</v>
      </c>
      <c r="C132" s="15">
        <v>204.86</v>
      </c>
      <c r="D132" s="14">
        <f t="shared" si="8"/>
        <v>610.00000000001364</v>
      </c>
      <c r="E132" s="16" t="s">
        <v>34</v>
      </c>
      <c r="F132" s="17">
        <v>2</v>
      </c>
      <c r="G132" s="17">
        <v>1.5</v>
      </c>
      <c r="H132" s="17"/>
    </row>
    <row r="133" spans="1:8" x14ac:dyDescent="0.3">
      <c r="A133" s="14">
        <f t="shared" si="9"/>
        <v>131</v>
      </c>
      <c r="B133" s="15">
        <v>204.86</v>
      </c>
      <c r="C133" s="15">
        <v>205.77</v>
      </c>
      <c r="D133" s="14">
        <f t="shared" si="8"/>
        <v>909.99999999999659</v>
      </c>
      <c r="E133" s="16" t="s">
        <v>34</v>
      </c>
      <c r="F133" s="17">
        <v>2</v>
      </c>
      <c r="G133" s="17">
        <v>1.5</v>
      </c>
      <c r="H133" s="17"/>
    </row>
    <row r="134" spans="1:8" x14ac:dyDescent="0.3">
      <c r="A134" s="14">
        <f t="shared" si="9"/>
        <v>132</v>
      </c>
      <c r="B134" s="15">
        <v>205.77</v>
      </c>
      <c r="C134" s="15">
        <v>205.98500000000001</v>
      </c>
      <c r="D134" s="14">
        <f t="shared" si="8"/>
        <v>215.00000000000341</v>
      </c>
      <c r="E134" s="16" t="s">
        <v>34</v>
      </c>
      <c r="F134" s="17">
        <v>2</v>
      </c>
      <c r="G134" s="17">
        <v>1.5</v>
      </c>
      <c r="H134" s="17"/>
    </row>
    <row r="135" spans="1:8" x14ac:dyDescent="0.3">
      <c r="A135" s="14">
        <f t="shared" si="9"/>
        <v>133</v>
      </c>
      <c r="B135" s="19">
        <v>205.98500000000001</v>
      </c>
      <c r="C135" s="19">
        <v>206.1</v>
      </c>
      <c r="D135" s="14">
        <f t="shared" si="8"/>
        <v>114.99999999998067</v>
      </c>
      <c r="E135" s="16" t="s">
        <v>65</v>
      </c>
      <c r="F135" s="17" t="s">
        <v>66</v>
      </c>
      <c r="G135" s="17" t="s">
        <v>66</v>
      </c>
      <c r="H135" s="17"/>
    </row>
    <row r="136" spans="1:8" x14ac:dyDescent="0.3">
      <c r="A136" s="14">
        <f t="shared" si="9"/>
        <v>134</v>
      </c>
      <c r="B136" s="19">
        <v>206.1</v>
      </c>
      <c r="C136" s="19">
        <v>206.15</v>
      </c>
      <c r="D136" s="14">
        <f t="shared" si="8"/>
        <v>50.000000000011369</v>
      </c>
      <c r="E136" s="16" t="s">
        <v>41</v>
      </c>
      <c r="F136" s="17">
        <v>0</v>
      </c>
      <c r="G136" s="17">
        <v>2</v>
      </c>
      <c r="H136" s="17"/>
    </row>
    <row r="137" spans="1:8" x14ac:dyDescent="0.3">
      <c r="A137" s="14">
        <f t="shared" si="9"/>
        <v>135</v>
      </c>
      <c r="B137" s="19">
        <v>206.15</v>
      </c>
      <c r="C137" s="19">
        <v>206.3</v>
      </c>
      <c r="D137" s="14">
        <f t="shared" si="8"/>
        <v>150.00000000000568</v>
      </c>
      <c r="E137" s="16" t="s">
        <v>38</v>
      </c>
      <c r="F137" s="17">
        <v>0</v>
      </c>
      <c r="G137" s="17">
        <v>2</v>
      </c>
      <c r="H137" s="17"/>
    </row>
    <row r="138" spans="1:8" x14ac:dyDescent="0.3">
      <c r="A138" s="14">
        <f t="shared" si="9"/>
        <v>136</v>
      </c>
      <c r="B138" s="19">
        <v>206.3</v>
      </c>
      <c r="C138" s="19">
        <v>206.35</v>
      </c>
      <c r="D138" s="14">
        <f t="shared" si="8"/>
        <v>49.999999999982947</v>
      </c>
      <c r="E138" s="16" t="s">
        <v>69</v>
      </c>
      <c r="F138" s="17" t="s">
        <v>66</v>
      </c>
      <c r="G138" s="17" t="s">
        <v>66</v>
      </c>
      <c r="H138" s="17"/>
    </row>
    <row r="139" spans="1:8" x14ac:dyDescent="0.3">
      <c r="A139" s="14">
        <f t="shared" si="9"/>
        <v>137</v>
      </c>
      <c r="B139" s="19">
        <v>206.35</v>
      </c>
      <c r="C139" s="19">
        <v>206.41499999999999</v>
      </c>
      <c r="D139" s="14">
        <f t="shared" si="8"/>
        <v>64.999999999997726</v>
      </c>
      <c r="E139" s="16" t="s">
        <v>65</v>
      </c>
      <c r="F139" s="17" t="s">
        <v>66</v>
      </c>
      <c r="G139" s="17" t="s">
        <v>66</v>
      </c>
      <c r="H139" s="17"/>
    </row>
    <row r="140" spans="1:8" x14ac:dyDescent="0.3">
      <c r="A140" s="14">
        <f t="shared" si="9"/>
        <v>138</v>
      </c>
      <c r="B140" s="19">
        <v>206.41499999999999</v>
      </c>
      <c r="C140" s="19">
        <v>206.95</v>
      </c>
      <c r="D140" s="14">
        <f t="shared" si="8"/>
        <v>534.99999999999659</v>
      </c>
      <c r="E140" s="16" t="s">
        <v>36</v>
      </c>
      <c r="F140" s="17">
        <v>2</v>
      </c>
      <c r="G140" s="17">
        <v>1.5</v>
      </c>
      <c r="H140" s="17"/>
    </row>
    <row r="141" spans="1:8" x14ac:dyDescent="0.3">
      <c r="A141" s="14">
        <f t="shared" si="9"/>
        <v>139</v>
      </c>
      <c r="B141" s="19">
        <v>206.95</v>
      </c>
      <c r="C141" s="19">
        <v>207.1</v>
      </c>
      <c r="D141" s="14">
        <f t="shared" si="8"/>
        <v>150.00000000000568</v>
      </c>
      <c r="E141" s="16" t="s">
        <v>36</v>
      </c>
      <c r="F141" s="17">
        <v>2</v>
      </c>
      <c r="G141" s="17">
        <v>1.5</v>
      </c>
      <c r="H141" s="17"/>
    </row>
    <row r="142" spans="1:8" x14ac:dyDescent="0.3">
      <c r="A142" s="14">
        <f t="shared" si="9"/>
        <v>140</v>
      </c>
      <c r="B142" s="19">
        <v>207.1</v>
      </c>
      <c r="C142" s="19">
        <v>207.2</v>
      </c>
      <c r="D142" s="14">
        <f t="shared" si="8"/>
        <v>99.999999999994316</v>
      </c>
      <c r="E142" s="16" t="s">
        <v>36</v>
      </c>
      <c r="F142" s="17">
        <v>2</v>
      </c>
      <c r="G142" s="17">
        <v>1.5</v>
      </c>
      <c r="H142" s="17"/>
    </row>
    <row r="143" spans="1:8" x14ac:dyDescent="0.3">
      <c r="A143" s="14">
        <f t="shared" si="9"/>
        <v>141</v>
      </c>
      <c r="B143" s="19">
        <v>207.2</v>
      </c>
      <c r="C143" s="19">
        <v>207.4</v>
      </c>
      <c r="D143" s="14">
        <f t="shared" si="8"/>
        <v>200.00000000001705</v>
      </c>
      <c r="E143" s="16" t="s">
        <v>36</v>
      </c>
      <c r="F143" s="17">
        <v>2</v>
      </c>
      <c r="G143" s="17">
        <v>1.5</v>
      </c>
      <c r="H143" s="17"/>
    </row>
    <row r="144" spans="1:8" x14ac:dyDescent="0.3">
      <c r="A144" s="14">
        <f t="shared" si="9"/>
        <v>142</v>
      </c>
      <c r="B144" s="19">
        <v>207.4</v>
      </c>
      <c r="C144" s="19">
        <v>207.7</v>
      </c>
      <c r="D144" s="14">
        <f t="shared" si="8"/>
        <v>299.99999999998295</v>
      </c>
      <c r="E144" s="16" t="s">
        <v>36</v>
      </c>
      <c r="F144" s="17">
        <v>2</v>
      </c>
      <c r="G144" s="17">
        <v>1.5</v>
      </c>
      <c r="H144" s="17"/>
    </row>
    <row r="145" spans="1:8" x14ac:dyDescent="0.3">
      <c r="A145" s="14">
        <f t="shared" si="9"/>
        <v>143</v>
      </c>
      <c r="B145" s="19">
        <v>207.7</v>
      </c>
      <c r="C145" s="19">
        <v>208.05</v>
      </c>
      <c r="D145" s="14">
        <f t="shared" si="8"/>
        <v>350.00000000002274</v>
      </c>
      <c r="E145" s="16" t="s">
        <v>36</v>
      </c>
      <c r="F145" s="17">
        <v>2</v>
      </c>
      <c r="G145" s="17">
        <v>1.5</v>
      </c>
      <c r="H145" s="17"/>
    </row>
    <row r="146" spans="1:8" x14ac:dyDescent="0.3">
      <c r="A146" s="14">
        <f t="shared" si="9"/>
        <v>144</v>
      </c>
      <c r="B146" s="19">
        <v>208.05</v>
      </c>
      <c r="C146" s="19">
        <v>208.3</v>
      </c>
      <c r="D146" s="14">
        <f t="shared" si="8"/>
        <v>250</v>
      </c>
      <c r="E146" s="16" t="s">
        <v>36</v>
      </c>
      <c r="F146" s="17">
        <v>2</v>
      </c>
      <c r="G146" s="17">
        <v>1.5</v>
      </c>
      <c r="H146" s="17"/>
    </row>
    <row r="147" spans="1:8" x14ac:dyDescent="0.3">
      <c r="A147" s="14">
        <f t="shared" si="9"/>
        <v>145</v>
      </c>
      <c r="B147" s="19">
        <v>208.3</v>
      </c>
      <c r="C147" s="19">
        <v>208.75</v>
      </c>
      <c r="D147" s="14">
        <f t="shared" si="8"/>
        <v>449.99999999998863</v>
      </c>
      <c r="E147" s="16" t="s">
        <v>36</v>
      </c>
      <c r="F147" s="17">
        <v>2</v>
      </c>
      <c r="G147" s="17">
        <v>1.5</v>
      </c>
      <c r="H147" s="17"/>
    </row>
    <row r="148" spans="1:8" x14ac:dyDescent="0.3">
      <c r="A148" s="14">
        <f t="shared" si="9"/>
        <v>146</v>
      </c>
      <c r="B148" s="19">
        <v>208.75</v>
      </c>
      <c r="C148" s="19">
        <v>208.9</v>
      </c>
      <c r="D148" s="14">
        <f t="shared" si="8"/>
        <v>150.00000000000568</v>
      </c>
      <c r="E148" s="16" t="s">
        <v>36</v>
      </c>
      <c r="F148" s="17">
        <v>2</v>
      </c>
      <c r="G148" s="17">
        <v>1.5</v>
      </c>
      <c r="H148" s="17"/>
    </row>
    <row r="149" spans="1:8" x14ac:dyDescent="0.3">
      <c r="A149" s="14">
        <f t="shared" si="9"/>
        <v>147</v>
      </c>
      <c r="B149" s="19">
        <v>208.9</v>
      </c>
      <c r="C149" s="19">
        <v>209.31</v>
      </c>
      <c r="D149" s="14">
        <f t="shared" si="8"/>
        <v>409.99999999999659</v>
      </c>
      <c r="E149" s="16" t="s">
        <v>36</v>
      </c>
      <c r="F149" s="17">
        <v>2</v>
      </c>
      <c r="G149" s="17">
        <v>1.5</v>
      </c>
      <c r="H149" s="17"/>
    </row>
    <row r="150" spans="1:8" x14ac:dyDescent="0.3">
      <c r="A150" s="14">
        <f t="shared" si="9"/>
        <v>148</v>
      </c>
      <c r="B150" s="19">
        <v>209.31</v>
      </c>
      <c r="C150" s="19">
        <v>209.4</v>
      </c>
      <c r="D150" s="14">
        <f t="shared" si="8"/>
        <v>90.000000000003411</v>
      </c>
      <c r="E150" s="16" t="s">
        <v>65</v>
      </c>
      <c r="F150" s="17" t="s">
        <v>66</v>
      </c>
      <c r="G150" s="17" t="s">
        <v>66</v>
      </c>
      <c r="H150" s="17"/>
    </row>
    <row r="151" spans="1:8" x14ac:dyDescent="0.3">
      <c r="A151" s="14">
        <f t="shared" si="9"/>
        <v>149</v>
      </c>
      <c r="B151" s="19">
        <v>209.4</v>
      </c>
      <c r="C151" s="19">
        <v>209.75399999999999</v>
      </c>
      <c r="D151" s="14">
        <f t="shared" si="8"/>
        <v>353.99999999998499</v>
      </c>
      <c r="E151" s="16" t="s">
        <v>45</v>
      </c>
      <c r="F151" s="17">
        <v>0</v>
      </c>
      <c r="G151" s="17">
        <v>2</v>
      </c>
      <c r="H151" s="17"/>
    </row>
    <row r="152" spans="1:8" x14ac:dyDescent="0.3">
      <c r="A152" s="14">
        <f t="shared" si="9"/>
        <v>150</v>
      </c>
      <c r="B152" s="19">
        <v>209.75399999999999</v>
      </c>
      <c r="C152" s="19">
        <v>209.99299999999999</v>
      </c>
      <c r="D152" s="14">
        <f t="shared" si="8"/>
        <v>239.00000000000432</v>
      </c>
      <c r="E152" s="16" t="s">
        <v>53</v>
      </c>
      <c r="F152" s="17">
        <v>0</v>
      </c>
      <c r="G152" s="17">
        <v>2</v>
      </c>
      <c r="H152" s="17"/>
    </row>
    <row r="153" spans="1:8" x14ac:dyDescent="0.3">
      <c r="A153" s="14">
        <f t="shared" si="9"/>
        <v>151</v>
      </c>
      <c r="B153" s="19">
        <v>210.006</v>
      </c>
      <c r="C153" s="19">
        <v>210.02</v>
      </c>
      <c r="D153" s="14">
        <f t="shared" si="8"/>
        <v>14.000000000010004</v>
      </c>
      <c r="E153" s="16" t="s">
        <v>53</v>
      </c>
      <c r="F153" s="17">
        <v>0</v>
      </c>
      <c r="G153" s="17">
        <v>2</v>
      </c>
      <c r="H153" s="17"/>
    </row>
    <row r="154" spans="1:8" x14ac:dyDescent="0.3">
      <c r="A154" s="14">
        <f t="shared" si="9"/>
        <v>152</v>
      </c>
      <c r="B154" s="19">
        <v>210.02</v>
      </c>
      <c r="C154" s="19">
        <v>210.3</v>
      </c>
      <c r="D154" s="14">
        <f t="shared" si="8"/>
        <v>280.00000000000114</v>
      </c>
      <c r="E154" s="16" t="s">
        <v>55</v>
      </c>
      <c r="F154" s="17">
        <v>0</v>
      </c>
      <c r="G154" s="17">
        <v>2</v>
      </c>
      <c r="H154" s="17"/>
    </row>
    <row r="155" spans="1:8" x14ac:dyDescent="0.3">
      <c r="A155" s="14">
        <f t="shared" si="9"/>
        <v>153</v>
      </c>
      <c r="B155" s="19">
        <v>210.3</v>
      </c>
      <c r="C155" s="19">
        <v>210.67400000000001</v>
      </c>
      <c r="D155" s="14">
        <f t="shared" si="8"/>
        <v>373.99999999999523</v>
      </c>
      <c r="E155" s="16" t="s">
        <v>54</v>
      </c>
      <c r="F155" s="17">
        <v>0</v>
      </c>
      <c r="G155" s="17">
        <v>2</v>
      </c>
      <c r="H155" s="17"/>
    </row>
    <row r="156" spans="1:8" x14ac:dyDescent="0.3">
      <c r="A156" s="14">
        <f t="shared" si="9"/>
        <v>154</v>
      </c>
      <c r="B156" s="19">
        <v>210.67400000000001</v>
      </c>
      <c r="C156" s="19">
        <v>210.7</v>
      </c>
      <c r="D156" s="14">
        <f t="shared" si="8"/>
        <v>25.999999999982037</v>
      </c>
      <c r="E156" s="16" t="s">
        <v>45</v>
      </c>
      <c r="F156" s="17">
        <v>0</v>
      </c>
      <c r="G156" s="17">
        <v>2</v>
      </c>
      <c r="H156" s="17"/>
    </row>
    <row r="157" spans="1:8" x14ac:dyDescent="0.3">
      <c r="A157" s="14">
        <f t="shared" si="9"/>
        <v>155</v>
      </c>
      <c r="B157" s="19">
        <v>210.7</v>
      </c>
      <c r="C157" s="19">
        <v>210.79</v>
      </c>
      <c r="D157" s="14">
        <f t="shared" si="8"/>
        <v>90.000000000003411</v>
      </c>
      <c r="E157" s="16" t="s">
        <v>65</v>
      </c>
      <c r="F157" s="17" t="s">
        <v>66</v>
      </c>
      <c r="G157" s="17" t="s">
        <v>66</v>
      </c>
      <c r="H157" s="17"/>
    </row>
    <row r="158" spans="1:8" x14ac:dyDescent="0.3">
      <c r="A158" s="14">
        <f t="shared" si="9"/>
        <v>156</v>
      </c>
      <c r="B158" s="15">
        <v>210.79</v>
      </c>
      <c r="C158" s="15">
        <v>211.2</v>
      </c>
      <c r="D158" s="14">
        <f t="shared" si="8"/>
        <v>409.99999999999659</v>
      </c>
      <c r="E158" s="16" t="s">
        <v>34</v>
      </c>
      <c r="F158" s="17">
        <v>2</v>
      </c>
      <c r="G158" s="17">
        <v>1.5</v>
      </c>
      <c r="H158" s="17"/>
    </row>
    <row r="159" spans="1:8" x14ac:dyDescent="0.3">
      <c r="A159" s="14">
        <f t="shared" si="9"/>
        <v>157</v>
      </c>
      <c r="B159" s="15">
        <v>211.2</v>
      </c>
      <c r="C159" s="15">
        <v>211.25</v>
      </c>
      <c r="D159" s="14">
        <f t="shared" si="8"/>
        <v>50.000000000011369</v>
      </c>
      <c r="E159" s="16" t="s">
        <v>34</v>
      </c>
      <c r="F159" s="17">
        <v>2</v>
      </c>
      <c r="G159" s="17">
        <v>1.5</v>
      </c>
      <c r="H159" s="17"/>
    </row>
    <row r="160" spans="1:8" x14ac:dyDescent="0.3">
      <c r="A160" s="14">
        <f t="shared" si="9"/>
        <v>158</v>
      </c>
      <c r="B160" s="15">
        <v>211.25</v>
      </c>
      <c r="C160" s="15">
        <v>211.285</v>
      </c>
      <c r="D160" s="14">
        <f t="shared" si="8"/>
        <v>34.999999999996589</v>
      </c>
      <c r="E160" s="16" t="s">
        <v>34</v>
      </c>
      <c r="F160" s="17">
        <v>2</v>
      </c>
      <c r="G160" s="17">
        <v>1.5</v>
      </c>
      <c r="H160" s="17"/>
    </row>
    <row r="161" spans="1:8" x14ac:dyDescent="0.3">
      <c r="A161" s="14">
        <f t="shared" si="9"/>
        <v>159</v>
      </c>
      <c r="B161" s="19">
        <v>211.285</v>
      </c>
      <c r="C161" s="19">
        <v>211.4</v>
      </c>
      <c r="D161" s="14">
        <f t="shared" si="8"/>
        <v>115.00000000000909</v>
      </c>
      <c r="E161" s="16" t="s">
        <v>65</v>
      </c>
      <c r="F161" s="17" t="s">
        <v>66</v>
      </c>
      <c r="G161" s="17" t="s">
        <v>66</v>
      </c>
      <c r="H161" s="17"/>
    </row>
    <row r="162" spans="1:8" x14ac:dyDescent="0.3">
      <c r="A162" s="14">
        <f t="shared" si="9"/>
        <v>160</v>
      </c>
      <c r="B162" s="19">
        <v>211.4</v>
      </c>
      <c r="C162" s="19">
        <v>212</v>
      </c>
      <c r="D162" s="14">
        <f t="shared" si="8"/>
        <v>599.99999999999432</v>
      </c>
      <c r="E162" s="16" t="s">
        <v>38</v>
      </c>
      <c r="F162" s="17">
        <v>0</v>
      </c>
      <c r="G162" s="17">
        <v>2</v>
      </c>
      <c r="H162" s="17"/>
    </row>
    <row r="163" spans="1:8" x14ac:dyDescent="0.3">
      <c r="A163" s="14">
        <f t="shared" si="9"/>
        <v>161</v>
      </c>
      <c r="B163" s="19">
        <v>212</v>
      </c>
      <c r="C163" s="19">
        <v>212.05</v>
      </c>
      <c r="D163" s="14">
        <f t="shared" ref="D163:D194" si="10">(C163-B163)*1000</f>
        <v>50.000000000011369</v>
      </c>
      <c r="E163" s="16" t="s">
        <v>42</v>
      </c>
      <c r="F163" s="17">
        <v>0</v>
      </c>
      <c r="G163" s="17">
        <v>2</v>
      </c>
      <c r="H163" s="17"/>
    </row>
    <row r="164" spans="1:8" x14ac:dyDescent="0.3">
      <c r="A164" s="14">
        <f t="shared" ref="A164:A195" si="11">A163+1</f>
        <v>162</v>
      </c>
      <c r="B164" s="19">
        <v>212.05</v>
      </c>
      <c r="C164" s="19">
        <v>212.1</v>
      </c>
      <c r="D164" s="14">
        <f t="shared" si="10"/>
        <v>49.999999999982947</v>
      </c>
      <c r="E164" s="16" t="s">
        <v>44</v>
      </c>
      <c r="F164" s="17">
        <v>0</v>
      </c>
      <c r="G164" s="17">
        <v>2</v>
      </c>
      <c r="H164" s="17"/>
    </row>
    <row r="165" spans="1:8" x14ac:dyDescent="0.3">
      <c r="A165" s="14">
        <f t="shared" si="11"/>
        <v>163</v>
      </c>
      <c r="B165" s="19">
        <v>212.1</v>
      </c>
      <c r="C165" s="19">
        <v>212.16</v>
      </c>
      <c r="D165" s="14">
        <f t="shared" si="10"/>
        <v>60.000000000002274</v>
      </c>
      <c r="E165" s="16" t="s">
        <v>43</v>
      </c>
      <c r="F165" s="17">
        <v>0</v>
      </c>
      <c r="G165" s="17">
        <v>2</v>
      </c>
      <c r="H165" s="17"/>
    </row>
    <row r="166" spans="1:8" x14ac:dyDescent="0.3">
      <c r="A166" s="14">
        <f t="shared" si="11"/>
        <v>164</v>
      </c>
      <c r="B166" s="19">
        <v>212.16</v>
      </c>
      <c r="C166" s="19">
        <v>212.5</v>
      </c>
      <c r="D166" s="14">
        <f t="shared" si="10"/>
        <v>340.00000000000341</v>
      </c>
      <c r="E166" s="16" t="s">
        <v>49</v>
      </c>
      <c r="F166" s="17">
        <v>0</v>
      </c>
      <c r="G166" s="17">
        <v>2</v>
      </c>
      <c r="H166" s="17"/>
    </row>
    <row r="167" spans="1:8" x14ac:dyDescent="0.3">
      <c r="A167" s="14">
        <f t="shared" si="11"/>
        <v>165</v>
      </c>
      <c r="B167" s="19">
        <v>212.5</v>
      </c>
      <c r="C167" s="19">
        <v>212.9</v>
      </c>
      <c r="D167" s="14">
        <f t="shared" si="10"/>
        <v>400.00000000000568</v>
      </c>
      <c r="E167" s="16" t="s">
        <v>42</v>
      </c>
      <c r="F167" s="17">
        <v>0</v>
      </c>
      <c r="G167" s="17">
        <v>2</v>
      </c>
      <c r="H167" s="17"/>
    </row>
    <row r="168" spans="1:8" x14ac:dyDescent="0.3">
      <c r="A168" s="14">
        <f t="shared" si="11"/>
        <v>166</v>
      </c>
      <c r="B168" s="19">
        <v>212.9</v>
      </c>
      <c r="C168" s="19">
        <v>213.07</v>
      </c>
      <c r="D168" s="14">
        <f t="shared" si="10"/>
        <v>169.99999999998749</v>
      </c>
      <c r="E168" s="16" t="s">
        <v>42</v>
      </c>
      <c r="F168" s="17">
        <v>0</v>
      </c>
      <c r="G168" s="17">
        <v>2</v>
      </c>
      <c r="H168" s="17"/>
    </row>
    <row r="169" spans="1:8" x14ac:dyDescent="0.3">
      <c r="A169" s="14">
        <f t="shared" si="11"/>
        <v>167</v>
      </c>
      <c r="B169" s="19">
        <v>213.07</v>
      </c>
      <c r="C169" s="19">
        <v>213.16</v>
      </c>
      <c r="D169" s="14">
        <f t="shared" si="10"/>
        <v>90.000000000003411</v>
      </c>
      <c r="E169" s="16" t="s">
        <v>67</v>
      </c>
      <c r="F169" s="17" t="s">
        <v>66</v>
      </c>
      <c r="G169" s="17" t="s">
        <v>66</v>
      </c>
      <c r="H169" s="17"/>
    </row>
    <row r="170" spans="1:8" x14ac:dyDescent="0.3">
      <c r="A170" s="14">
        <f t="shared" si="11"/>
        <v>168</v>
      </c>
      <c r="B170" s="19">
        <v>213.16</v>
      </c>
      <c r="C170" s="19">
        <v>213.31299999999999</v>
      </c>
      <c r="D170" s="14">
        <f t="shared" si="10"/>
        <v>152.99999999999159</v>
      </c>
      <c r="E170" s="16" t="s">
        <v>53</v>
      </c>
      <c r="F170" s="17">
        <v>0</v>
      </c>
      <c r="G170" s="17">
        <v>2</v>
      </c>
      <c r="H170" s="17"/>
    </row>
    <row r="171" spans="1:8" x14ac:dyDescent="0.3">
      <c r="A171" s="14">
        <f t="shared" si="11"/>
        <v>169</v>
      </c>
      <c r="B171" s="19">
        <v>213.31299999999999</v>
      </c>
      <c r="C171" s="19">
        <v>213.41</v>
      </c>
      <c r="D171" s="14">
        <f t="shared" si="10"/>
        <v>97.000000000008413</v>
      </c>
      <c r="E171" s="16" t="s">
        <v>54</v>
      </c>
      <c r="F171" s="17">
        <v>0</v>
      </c>
      <c r="G171" s="17">
        <v>2</v>
      </c>
      <c r="H171" s="17"/>
    </row>
    <row r="172" spans="1:8" x14ac:dyDescent="0.3">
      <c r="A172" s="14">
        <f t="shared" si="11"/>
        <v>170</v>
      </c>
      <c r="B172" s="19">
        <v>213.41</v>
      </c>
      <c r="C172" s="19">
        <v>213.5</v>
      </c>
      <c r="D172" s="14">
        <f t="shared" si="10"/>
        <v>90.000000000003411</v>
      </c>
      <c r="E172" s="16" t="s">
        <v>54</v>
      </c>
      <c r="F172" s="17">
        <v>0</v>
      </c>
      <c r="G172" s="17">
        <v>2</v>
      </c>
      <c r="H172" s="17"/>
    </row>
    <row r="173" spans="1:8" x14ac:dyDescent="0.3">
      <c r="A173" s="14">
        <f t="shared" si="11"/>
        <v>171</v>
      </c>
      <c r="B173" s="19">
        <v>213.5</v>
      </c>
      <c r="C173" s="19">
        <v>213.67</v>
      </c>
      <c r="D173" s="14">
        <f t="shared" si="10"/>
        <v>169.99999999998749</v>
      </c>
      <c r="E173" s="16" t="s">
        <v>54</v>
      </c>
      <c r="F173" s="17">
        <v>0</v>
      </c>
      <c r="G173" s="17">
        <v>2</v>
      </c>
      <c r="H173" s="17"/>
    </row>
    <row r="174" spans="1:8" x14ac:dyDescent="0.3">
      <c r="A174" s="14">
        <f t="shared" si="11"/>
        <v>172</v>
      </c>
      <c r="B174" s="19">
        <v>213.67</v>
      </c>
      <c r="C174" s="19">
        <v>213.71299999999999</v>
      </c>
      <c r="D174" s="14">
        <f t="shared" si="10"/>
        <v>43.000000000006366</v>
      </c>
      <c r="E174" s="16" t="s">
        <v>53</v>
      </c>
      <c r="F174" s="17">
        <v>0</v>
      </c>
      <c r="G174" s="17">
        <v>2</v>
      </c>
      <c r="H174" s="17"/>
    </row>
    <row r="175" spans="1:8" x14ac:dyDescent="0.3">
      <c r="A175" s="14">
        <f t="shared" si="11"/>
        <v>173</v>
      </c>
      <c r="B175" s="19">
        <v>213.727</v>
      </c>
      <c r="C175" s="19">
        <v>214.02</v>
      </c>
      <c r="D175" s="14">
        <f t="shared" si="10"/>
        <v>293.00000000000637</v>
      </c>
      <c r="E175" s="16" t="s">
        <v>53</v>
      </c>
      <c r="F175" s="17">
        <v>0</v>
      </c>
      <c r="G175" s="17">
        <v>2</v>
      </c>
      <c r="H175" s="17"/>
    </row>
    <row r="176" spans="1:8" x14ac:dyDescent="0.3">
      <c r="A176" s="14">
        <f t="shared" si="11"/>
        <v>174</v>
      </c>
      <c r="B176" s="19">
        <v>214.02</v>
      </c>
      <c r="C176" s="19">
        <v>214.2</v>
      </c>
      <c r="D176" s="14">
        <f t="shared" si="10"/>
        <v>179.9999999999784</v>
      </c>
      <c r="E176" s="16" t="s">
        <v>54</v>
      </c>
      <c r="F176" s="17">
        <v>0</v>
      </c>
      <c r="G176" s="17">
        <v>2</v>
      </c>
      <c r="H176" s="17"/>
    </row>
    <row r="177" spans="1:8" x14ac:dyDescent="0.3">
      <c r="A177" s="14">
        <f t="shared" si="11"/>
        <v>175</v>
      </c>
      <c r="B177" s="19">
        <v>214.2</v>
      </c>
      <c r="C177" s="19">
        <v>214.29</v>
      </c>
      <c r="D177" s="14">
        <f t="shared" si="10"/>
        <v>90.000000000003411</v>
      </c>
      <c r="E177" s="16" t="s">
        <v>70</v>
      </c>
      <c r="F177" s="17" t="s">
        <v>66</v>
      </c>
      <c r="G177" s="17" t="s">
        <v>66</v>
      </c>
      <c r="H177" s="17"/>
    </row>
    <row r="178" spans="1:8" x14ac:dyDescent="0.3">
      <c r="A178" s="14">
        <f t="shared" si="11"/>
        <v>176</v>
      </c>
      <c r="B178" s="19">
        <v>214.29</v>
      </c>
      <c r="C178" s="19">
        <v>214.43</v>
      </c>
      <c r="D178" s="14">
        <f t="shared" si="10"/>
        <v>140.00000000001478</v>
      </c>
      <c r="E178" s="16" t="s">
        <v>49</v>
      </c>
      <c r="F178" s="17">
        <v>0</v>
      </c>
      <c r="G178" s="17">
        <v>2</v>
      </c>
      <c r="H178" s="17"/>
    </row>
    <row r="179" spans="1:8" x14ac:dyDescent="0.3">
      <c r="A179" s="14">
        <f t="shared" si="11"/>
        <v>177</v>
      </c>
      <c r="B179" s="19">
        <v>214.43</v>
      </c>
      <c r="C179" s="19">
        <v>214.52</v>
      </c>
      <c r="D179" s="14">
        <f t="shared" si="10"/>
        <v>90.000000000003411</v>
      </c>
      <c r="E179" s="16" t="s">
        <v>65</v>
      </c>
      <c r="F179" s="17" t="s">
        <v>66</v>
      </c>
      <c r="G179" s="17" t="s">
        <v>66</v>
      </c>
      <c r="H179" s="17"/>
    </row>
    <row r="180" spans="1:8" x14ac:dyDescent="0.3">
      <c r="A180" s="14">
        <f t="shared" si="11"/>
        <v>178</v>
      </c>
      <c r="B180" s="15">
        <v>214.52</v>
      </c>
      <c r="C180" s="15">
        <v>214.87</v>
      </c>
      <c r="D180" s="14">
        <f t="shared" si="10"/>
        <v>349.99999999999432</v>
      </c>
      <c r="E180" s="16" t="s">
        <v>34</v>
      </c>
      <c r="F180" s="17">
        <v>2</v>
      </c>
      <c r="G180" s="17">
        <v>1.5</v>
      </c>
      <c r="H180" s="17"/>
    </row>
    <row r="181" spans="1:8" x14ac:dyDescent="0.3">
      <c r="A181" s="14">
        <f t="shared" si="11"/>
        <v>179</v>
      </c>
      <c r="B181" s="15">
        <v>214.87</v>
      </c>
      <c r="C181" s="15">
        <v>215.23500000000001</v>
      </c>
      <c r="D181" s="14">
        <f t="shared" si="10"/>
        <v>365.00000000000909</v>
      </c>
      <c r="E181" s="16" t="s">
        <v>34</v>
      </c>
      <c r="F181" s="17">
        <v>2</v>
      </c>
      <c r="G181" s="17">
        <v>1.5</v>
      </c>
      <c r="H181" s="17"/>
    </row>
    <row r="182" spans="1:8" x14ac:dyDescent="0.3">
      <c r="A182" s="14">
        <f t="shared" si="11"/>
        <v>180</v>
      </c>
      <c r="B182" s="19">
        <v>215.23500000000001</v>
      </c>
      <c r="C182" s="19">
        <v>215.285</v>
      </c>
      <c r="D182" s="14">
        <f t="shared" si="10"/>
        <v>49.999999999982947</v>
      </c>
      <c r="E182" s="16" t="s">
        <v>65</v>
      </c>
      <c r="F182" s="17" t="s">
        <v>66</v>
      </c>
      <c r="G182" s="17" t="s">
        <v>66</v>
      </c>
      <c r="H182" s="17"/>
    </row>
    <row r="183" spans="1:8" x14ac:dyDescent="0.3">
      <c r="A183" s="14">
        <f t="shared" si="11"/>
        <v>181</v>
      </c>
      <c r="B183" s="19">
        <v>215.327</v>
      </c>
      <c r="C183" s="19">
        <v>215.37700000000001</v>
      </c>
      <c r="D183" s="14">
        <f t="shared" si="10"/>
        <v>50.000000000011369</v>
      </c>
      <c r="E183" s="16" t="s">
        <v>65</v>
      </c>
      <c r="F183" s="17" t="s">
        <v>66</v>
      </c>
      <c r="G183" s="17" t="s">
        <v>66</v>
      </c>
      <c r="H183" s="17"/>
    </row>
    <row r="184" spans="1:8" x14ac:dyDescent="0.3">
      <c r="A184" s="14">
        <f t="shared" si="11"/>
        <v>182</v>
      </c>
      <c r="B184" s="15">
        <v>215.37700000000001</v>
      </c>
      <c r="C184" s="15">
        <v>215.59</v>
      </c>
      <c r="D184" s="14">
        <f t="shared" si="10"/>
        <v>212.99999999999386</v>
      </c>
      <c r="E184" s="16" t="s">
        <v>34</v>
      </c>
      <c r="F184" s="17">
        <v>2</v>
      </c>
      <c r="G184" s="17">
        <v>1.5</v>
      </c>
      <c r="H184" s="17"/>
    </row>
    <row r="185" spans="1:8" x14ac:dyDescent="0.3">
      <c r="A185" s="14">
        <f t="shared" si="11"/>
        <v>183</v>
      </c>
      <c r="B185" s="15">
        <v>215.59</v>
      </c>
      <c r="C185" s="15">
        <v>215.85</v>
      </c>
      <c r="D185" s="14">
        <f t="shared" si="10"/>
        <v>259.99999999999091</v>
      </c>
      <c r="E185" s="16" t="s">
        <v>34</v>
      </c>
      <c r="F185" s="17">
        <v>2</v>
      </c>
      <c r="G185" s="17">
        <v>1.5</v>
      </c>
      <c r="H185" s="17"/>
    </row>
    <row r="186" spans="1:8" x14ac:dyDescent="0.3">
      <c r="A186" s="14">
        <f t="shared" si="11"/>
        <v>184</v>
      </c>
      <c r="B186" s="19">
        <v>215.85</v>
      </c>
      <c r="C186" s="19">
        <v>215.94</v>
      </c>
      <c r="D186" s="14">
        <f t="shared" si="10"/>
        <v>90.000000000003411</v>
      </c>
      <c r="E186" s="16" t="s">
        <v>65</v>
      </c>
      <c r="F186" s="17" t="s">
        <v>66</v>
      </c>
      <c r="G186" s="17" t="s">
        <v>66</v>
      </c>
      <c r="H186" s="17"/>
    </row>
    <row r="187" spans="1:8" x14ac:dyDescent="0.3">
      <c r="A187" s="14">
        <f t="shared" si="11"/>
        <v>185</v>
      </c>
      <c r="B187" s="19">
        <v>215.94</v>
      </c>
      <c r="C187" s="19">
        <v>215.982</v>
      </c>
      <c r="D187" s="14">
        <f t="shared" si="10"/>
        <v>42.000000000001592</v>
      </c>
      <c r="E187" s="16" t="s">
        <v>45</v>
      </c>
      <c r="F187" s="17">
        <v>0</v>
      </c>
      <c r="G187" s="17">
        <v>2</v>
      </c>
      <c r="H187" s="17"/>
    </row>
    <row r="188" spans="1:8" x14ac:dyDescent="0.3">
      <c r="A188" s="14">
        <f t="shared" si="11"/>
        <v>186</v>
      </c>
      <c r="B188" s="19">
        <v>215.982</v>
      </c>
      <c r="C188" s="19">
        <v>216.05</v>
      </c>
      <c r="D188" s="14">
        <f t="shared" si="10"/>
        <v>68.000000000012051</v>
      </c>
      <c r="E188" s="16" t="s">
        <v>55</v>
      </c>
      <c r="F188" s="17">
        <v>0</v>
      </c>
      <c r="G188" s="17">
        <v>2</v>
      </c>
      <c r="H188" s="17"/>
    </row>
    <row r="189" spans="1:8" x14ac:dyDescent="0.3">
      <c r="A189" s="14">
        <f t="shared" si="11"/>
        <v>187</v>
      </c>
      <c r="B189" s="19">
        <v>216.05</v>
      </c>
      <c r="C189" s="19">
        <v>216.37</v>
      </c>
      <c r="D189" s="14">
        <f t="shared" si="10"/>
        <v>319.99999999999318</v>
      </c>
      <c r="E189" s="16" t="s">
        <v>53</v>
      </c>
      <c r="F189" s="17">
        <v>0</v>
      </c>
      <c r="G189" s="17">
        <v>2</v>
      </c>
      <c r="H189" s="17"/>
    </row>
    <row r="190" spans="1:8" x14ac:dyDescent="0.3">
      <c r="A190" s="14">
        <f t="shared" si="11"/>
        <v>188</v>
      </c>
      <c r="B190" s="19">
        <v>216.38300000000001</v>
      </c>
      <c r="C190" s="19">
        <v>216.61</v>
      </c>
      <c r="D190" s="14">
        <f t="shared" si="10"/>
        <v>227.00000000000387</v>
      </c>
      <c r="E190" s="16" t="s">
        <v>53</v>
      </c>
      <c r="F190" s="17">
        <v>0</v>
      </c>
      <c r="G190" s="17">
        <v>2</v>
      </c>
      <c r="H190" s="17"/>
    </row>
    <row r="191" spans="1:8" x14ac:dyDescent="0.3">
      <c r="A191" s="14">
        <f t="shared" si="11"/>
        <v>189</v>
      </c>
      <c r="B191" s="19">
        <v>216.61</v>
      </c>
      <c r="C191" s="19">
        <v>216.79400000000001</v>
      </c>
      <c r="D191" s="14">
        <f t="shared" si="10"/>
        <v>183.9999999999975</v>
      </c>
      <c r="E191" s="16" t="s">
        <v>54</v>
      </c>
      <c r="F191" s="17">
        <v>0</v>
      </c>
      <c r="G191" s="17">
        <v>2</v>
      </c>
      <c r="H191" s="17"/>
    </row>
    <row r="192" spans="1:8" x14ac:dyDescent="0.3">
      <c r="A192" s="14">
        <f t="shared" si="11"/>
        <v>190</v>
      </c>
      <c r="B192" s="19">
        <v>216.79400000000001</v>
      </c>
      <c r="C192" s="19">
        <v>216.82</v>
      </c>
      <c r="D192" s="14">
        <f t="shared" si="10"/>
        <v>25.999999999982037</v>
      </c>
      <c r="E192" s="16" t="s">
        <v>45</v>
      </c>
      <c r="F192" s="17">
        <v>0</v>
      </c>
      <c r="G192" s="17">
        <v>2</v>
      </c>
      <c r="H192" s="17"/>
    </row>
    <row r="193" spans="1:8" x14ac:dyDescent="0.3">
      <c r="A193" s="14">
        <f t="shared" si="11"/>
        <v>191</v>
      </c>
      <c r="B193" s="19">
        <v>216.82</v>
      </c>
      <c r="C193" s="19">
        <v>216.91</v>
      </c>
      <c r="D193" s="14">
        <f t="shared" si="10"/>
        <v>90.000000000003411</v>
      </c>
      <c r="E193" s="16" t="s">
        <v>65</v>
      </c>
      <c r="F193" s="17" t="s">
        <v>66</v>
      </c>
      <c r="G193" s="17" t="s">
        <v>66</v>
      </c>
      <c r="H193" s="17"/>
    </row>
    <row r="194" spans="1:8" x14ac:dyDescent="0.3">
      <c r="A194" s="14">
        <f t="shared" si="11"/>
        <v>192</v>
      </c>
      <c r="B194" s="15">
        <v>216.91</v>
      </c>
      <c r="C194" s="15">
        <v>217</v>
      </c>
      <c r="D194" s="14">
        <f t="shared" si="10"/>
        <v>90.000000000003411</v>
      </c>
      <c r="E194" s="16" t="s">
        <v>34</v>
      </c>
      <c r="F194" s="17">
        <v>2</v>
      </c>
      <c r="G194" s="17">
        <v>1.5</v>
      </c>
      <c r="H194" s="17"/>
    </row>
    <row r="195" spans="1:8" x14ac:dyDescent="0.3">
      <c r="A195" s="14">
        <f t="shared" si="11"/>
        <v>193</v>
      </c>
      <c r="B195" s="15">
        <v>217</v>
      </c>
      <c r="C195" s="15">
        <v>217.75</v>
      </c>
      <c r="D195" s="14">
        <f t="shared" ref="D195:D201" si="12">(C195-B195)*1000</f>
        <v>750</v>
      </c>
      <c r="E195" s="16" t="s">
        <v>34</v>
      </c>
      <c r="F195" s="17">
        <v>2</v>
      </c>
      <c r="G195" s="17">
        <v>1.5</v>
      </c>
      <c r="H195" s="17"/>
    </row>
    <row r="196" spans="1:8" x14ac:dyDescent="0.3">
      <c r="A196" s="14">
        <f t="shared" ref="A196:A201" si="13">A195+1</f>
        <v>194</v>
      </c>
      <c r="B196" s="15">
        <v>217.75</v>
      </c>
      <c r="C196" s="15">
        <v>218.33500000000001</v>
      </c>
      <c r="D196" s="14">
        <f t="shared" si="12"/>
        <v>585.00000000000796</v>
      </c>
      <c r="E196" s="16" t="s">
        <v>34</v>
      </c>
      <c r="F196" s="17">
        <v>2</v>
      </c>
      <c r="G196" s="17">
        <v>1.5</v>
      </c>
      <c r="H196" s="17"/>
    </row>
    <row r="197" spans="1:8" x14ac:dyDescent="0.3">
      <c r="A197" s="14">
        <f t="shared" si="13"/>
        <v>195</v>
      </c>
      <c r="B197" s="19">
        <v>218.33500000000001</v>
      </c>
      <c r="C197" s="19">
        <v>218.45</v>
      </c>
      <c r="D197" s="14">
        <f t="shared" si="12"/>
        <v>114.99999999998067</v>
      </c>
      <c r="E197" s="16" t="s">
        <v>65</v>
      </c>
      <c r="F197" s="17" t="s">
        <v>66</v>
      </c>
      <c r="G197" s="17" t="s">
        <v>66</v>
      </c>
      <c r="H197" s="17"/>
    </row>
    <row r="198" spans="1:8" x14ac:dyDescent="0.3">
      <c r="A198" s="14">
        <f t="shared" si="13"/>
        <v>196</v>
      </c>
      <c r="B198" s="19">
        <v>218.45</v>
      </c>
      <c r="C198" s="19">
        <v>218.8</v>
      </c>
      <c r="D198" s="14">
        <f t="shared" si="12"/>
        <v>350.00000000002274</v>
      </c>
      <c r="E198" s="16" t="s">
        <v>38</v>
      </c>
      <c r="F198" s="17">
        <v>0</v>
      </c>
      <c r="G198" s="17">
        <v>2</v>
      </c>
      <c r="H198" s="17"/>
    </row>
    <row r="199" spans="1:8" x14ac:dyDescent="0.3">
      <c r="A199" s="14">
        <f t="shared" si="13"/>
        <v>197</v>
      </c>
      <c r="B199" s="19">
        <v>218.8</v>
      </c>
      <c r="C199" s="19">
        <v>218.91499999999999</v>
      </c>
      <c r="D199" s="14">
        <f t="shared" si="12"/>
        <v>114.99999999998067</v>
      </c>
      <c r="E199" s="16" t="s">
        <v>65</v>
      </c>
      <c r="F199" s="17" t="s">
        <v>66</v>
      </c>
      <c r="G199" s="17" t="s">
        <v>66</v>
      </c>
      <c r="H199" s="17"/>
    </row>
    <row r="200" spans="1:8" x14ac:dyDescent="0.3">
      <c r="A200" s="14">
        <f t="shared" si="13"/>
        <v>198</v>
      </c>
      <c r="B200" s="15">
        <v>218.91499999999999</v>
      </c>
      <c r="C200" s="15">
        <v>219.35</v>
      </c>
      <c r="D200" s="14">
        <f t="shared" si="12"/>
        <v>435.00000000000227</v>
      </c>
      <c r="E200" s="16" t="s">
        <v>34</v>
      </c>
      <c r="F200" s="17">
        <v>2</v>
      </c>
      <c r="G200" s="17">
        <v>1.5</v>
      </c>
      <c r="H200" s="17"/>
    </row>
    <row r="201" spans="1:8" x14ac:dyDescent="0.3">
      <c r="A201" s="14">
        <f t="shared" si="13"/>
        <v>199</v>
      </c>
      <c r="B201" s="15">
        <v>219.35</v>
      </c>
      <c r="C201" s="15">
        <v>219.68700000000001</v>
      </c>
      <c r="D201" s="14">
        <f t="shared" si="12"/>
        <v>337.00000000001751</v>
      </c>
      <c r="E201" s="16" t="s">
        <v>34</v>
      </c>
      <c r="F201" s="17">
        <v>2</v>
      </c>
      <c r="G201" s="17">
        <v>1.5</v>
      </c>
      <c r="H201" s="17"/>
    </row>
  </sheetData>
  <autoFilter ref="A2:H201" xr:uid="{00000000-0009-0000-0000-000002000000}">
    <sortState xmlns:xlrd2="http://schemas.microsoft.com/office/spreadsheetml/2017/richdata2" ref="A3:H201">
      <sortCondition ref="B3:B201"/>
    </sortState>
  </autoFilter>
  <printOptions horizontalCentered="1"/>
  <pageMargins left="0.51181102362204722" right="0.51181102362204722" top="0.55118110236220474" bottom="0.55118110236220474" header="0.31496062992125984" footer="0.31496062992125984"/>
  <pageSetup fitToHeight="12" orientation="portrait" r:id="rId1"/>
  <headerFooter>
    <oddHeader>&amp;A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EF448-39D4-4D32-B708-BF87371727FE}">
  <dimension ref="C5"/>
  <sheetViews>
    <sheetView workbookViewId="0">
      <selection activeCell="D11" sqref="D11"/>
    </sheetView>
  </sheetViews>
  <sheetFormatPr defaultRowHeight="15.05" x14ac:dyDescent="0.3"/>
  <cols>
    <col min="3" max="3" width="50.21875" customWidth="1"/>
  </cols>
  <sheetData>
    <row r="5" spans="3:3" ht="60.25" x14ac:dyDescent="0.3">
      <c r="C5" s="30" t="s">
        <v>105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d8b0353-6f65-4ede-b450-10a6b545edc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7D45F2794352843A977B6F90B6BC838" ma:contentTypeVersion="10" ma:contentTypeDescription="Create a new document." ma:contentTypeScope="" ma:versionID="04b0bbd9f745ea00591b2fec17e56cf0">
  <xsd:schema xmlns:xsd="http://www.w3.org/2001/XMLSchema" xmlns:xs="http://www.w3.org/2001/XMLSchema" xmlns:p="http://schemas.microsoft.com/office/2006/metadata/properties" xmlns:ns3="fd8b0353-6f65-4ede-b450-10a6b545edcb" targetNamespace="http://schemas.microsoft.com/office/2006/metadata/properties" ma:root="true" ma:fieldsID="2293a18718ba8eab636dc4273ee7b435" ns3:_="">
    <xsd:import namespace="fd8b0353-6f65-4ede-b450-10a6b545edcb"/>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8b0353-6f65-4ede-b450-10a6b545edcb"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A6D7A0-A0CA-44C2-9726-876C13B3EB2E}">
  <ds:schemaRefs>
    <ds:schemaRef ds:uri="http://schemas.microsoft.com/sharepoint/v3/contenttype/forms"/>
  </ds:schemaRefs>
</ds:datastoreItem>
</file>

<file path=customXml/itemProps2.xml><?xml version="1.0" encoding="utf-8"?>
<ds:datastoreItem xmlns:ds="http://schemas.openxmlformats.org/officeDocument/2006/customXml" ds:itemID="{011AB50F-20E7-45D2-9286-E82732D9F1DD}">
  <ds:schemaRefs>
    <ds:schemaRef ds:uri="http://purl.org/dc/dcmitype/"/>
    <ds:schemaRef ds:uri="http://schemas.microsoft.com/office/infopath/2007/PartnerControls"/>
    <ds:schemaRef ds:uri="http://purl.org/dc/terms/"/>
    <ds:schemaRef ds:uri="http://schemas.microsoft.com/office/2006/metadata/properties"/>
    <ds:schemaRef ds:uri="http://www.w3.org/XML/1998/namespace"/>
    <ds:schemaRef ds:uri="http://purl.org/dc/elements/1.1/"/>
    <ds:schemaRef ds:uri="http://schemas.microsoft.com/office/2006/documentManagement/types"/>
    <ds:schemaRef ds:uri="http://schemas.openxmlformats.org/package/2006/metadata/core-properties"/>
    <ds:schemaRef ds:uri="fd8b0353-6f65-4ede-b450-10a6b545edcb"/>
  </ds:schemaRefs>
</ds:datastoreItem>
</file>

<file path=customXml/itemProps3.xml><?xml version="1.0" encoding="utf-8"?>
<ds:datastoreItem xmlns:ds="http://schemas.openxmlformats.org/officeDocument/2006/customXml" ds:itemID="{005D835F-49CB-4878-96D8-8E8ADFD792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8b0353-6f65-4ede-b450-10a6b545ed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Abstract- F</vt:lpstr>
      <vt:lpstr>Measurement</vt:lpstr>
      <vt:lpstr>TCS</vt:lpstr>
      <vt:lpstr>Sheet1</vt:lpstr>
      <vt:lpstr>'Abstract- F'!Print_Area</vt:lpstr>
      <vt:lpstr>'Abstract- F'!Print_Titles</vt:lpstr>
      <vt:lpstr>Measurement!Print_Titles</vt:lpstr>
      <vt:lpstr>TCS!Print_Titles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Mudiyur Jithendra Babu</dc:creator>
  <cp:lastModifiedBy>Sanjeev Kumar Sharma</cp:lastModifiedBy>
  <cp:lastPrinted>2026-02-26T06:44:22Z</cp:lastPrinted>
  <dcterms:created xsi:type="dcterms:W3CDTF">2022-11-25T09:09:37Z</dcterms:created>
  <dcterms:modified xsi:type="dcterms:W3CDTF">2026-02-26T06:45:05Z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0x010100C7D45F2794352843A977B6F90B6BC838</vt:lpwstr>
  </property>
</Properties>
</file>